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youkou kekka\hatutarouhai\kekka\"/>
    </mc:Choice>
  </mc:AlternateContent>
  <xr:revisionPtr revIDLastSave="0" documentId="13_ncr:1_{C30AF386-04F8-40FF-8A51-AE48EB59FD5B}" xr6:coauthVersionLast="47" xr6:coauthVersionMax="47" xr10:uidLastSave="{00000000-0000-0000-0000-000000000000}"/>
  <bookViews>
    <workbookView xWindow="-108" yWindow="-108" windowWidth="23256" windowHeight="12576" tabRatio="826" xr2:uid="{00000000-000D-0000-FFFF-FFFF00000000}"/>
  </bookViews>
  <sheets>
    <sheet name="結果" sheetId="145" r:id="rId1"/>
  </sheets>
  <definedNames>
    <definedName name="_xlnm.Print_Area" localSheetId="0">結果!$A$1:$AR$199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0" i="145" l="1"/>
  <c r="AN6" i="145"/>
  <c r="AC126" i="145"/>
  <c r="AN9" i="145" s="1"/>
  <c r="P126" i="145"/>
  <c r="AN5" i="145" s="1"/>
  <c r="AC24" i="145"/>
  <c r="D10" i="145" s="1"/>
  <c r="AC23" i="145"/>
  <c r="D9" i="145" s="1"/>
  <c r="P24" i="145"/>
  <c r="D6" i="145" s="1"/>
  <c r="P23" i="145"/>
  <c r="D5" i="145" s="1"/>
  <c r="X24" i="145" l="1"/>
  <c r="C10" i="145" s="1"/>
  <c r="X23" i="145"/>
  <c r="C9" i="145" s="1"/>
  <c r="K24" i="145"/>
  <c r="C6" i="145" s="1"/>
  <c r="K23" i="145"/>
  <c r="C5" i="145" s="1"/>
  <c r="X127" i="145"/>
  <c r="AI10" i="145" s="1"/>
  <c r="X126" i="145"/>
  <c r="AI9" i="145" s="1"/>
  <c r="K127" i="145"/>
  <c r="AI6" i="145" s="1"/>
  <c r="K126" i="145"/>
  <c r="AI5" i="145" s="1"/>
  <c r="AC154" i="145"/>
  <c r="AN18" i="145" s="1"/>
  <c r="AC153" i="145"/>
  <c r="AN17" i="145" s="1"/>
  <c r="X154" i="145"/>
  <c r="AI18" i="145" s="1"/>
  <c r="X153" i="145"/>
  <c r="AI17" i="145" s="1"/>
  <c r="AC106" i="145"/>
  <c r="AD10" i="145" s="1"/>
  <c r="AC105" i="145"/>
  <c r="AD9" i="145" s="1"/>
  <c r="X106" i="145"/>
  <c r="Y10" i="145" s="1"/>
  <c r="X105" i="145"/>
  <c r="Y9" i="145" s="1"/>
  <c r="AC48" i="145"/>
  <c r="D18" i="145" s="1"/>
  <c r="AC47" i="145"/>
  <c r="D17" i="145" s="1"/>
  <c r="X48" i="145"/>
  <c r="C18" i="145" s="1"/>
  <c r="X47" i="145"/>
  <c r="C17" i="145" s="1"/>
  <c r="P48" i="145"/>
  <c r="D14" i="145" s="1"/>
  <c r="P47" i="145"/>
  <c r="D13" i="145" s="1"/>
  <c r="K48" i="145"/>
  <c r="C14" i="145" s="1"/>
  <c r="K47" i="145"/>
  <c r="C13" i="145" s="1"/>
  <c r="AC51" i="145"/>
  <c r="J10" i="145" s="1"/>
  <c r="AC50" i="145"/>
  <c r="J9" i="145" s="1"/>
  <c r="X51" i="145"/>
  <c r="E10" i="145" s="1"/>
  <c r="X50" i="145"/>
  <c r="E9" i="145" s="1"/>
  <c r="P51" i="145"/>
  <c r="J6" i="145" s="1"/>
  <c r="P50" i="145"/>
  <c r="J5" i="145" s="1"/>
  <c r="K51" i="145"/>
  <c r="E6" i="145" s="1"/>
  <c r="K50" i="145"/>
  <c r="E5" i="145" s="1"/>
  <c r="P106" i="145"/>
  <c r="AD6" i="145" s="1"/>
  <c r="P105" i="145"/>
  <c r="AD5" i="145" s="1"/>
  <c r="K106" i="145"/>
  <c r="Y6" i="145" s="1"/>
  <c r="K105" i="145"/>
  <c r="Y5" i="145" s="1"/>
  <c r="R143" i="145"/>
  <c r="P154" i="145"/>
  <c r="AN14" i="145" s="1"/>
  <c r="P153" i="145"/>
  <c r="AN13" i="145" s="1"/>
  <c r="K154" i="145"/>
  <c r="AI14" i="145" s="1"/>
  <c r="K153" i="145"/>
  <c r="AI13" i="145" s="1"/>
  <c r="P82" i="145"/>
  <c r="AD14" i="145" s="1"/>
  <c r="P81" i="145"/>
  <c r="AD13" i="145" s="1"/>
  <c r="AC79" i="145"/>
  <c r="T18" i="145" s="1"/>
  <c r="AC78" i="145"/>
  <c r="T17" i="145" s="1"/>
  <c r="P79" i="145"/>
  <c r="T14" i="145" s="1"/>
  <c r="P78" i="145"/>
  <c r="T13" i="145" s="1"/>
  <c r="K82" i="145"/>
  <c r="Y14" i="145" s="1"/>
  <c r="K81" i="145"/>
  <c r="Y13" i="145" s="1"/>
  <c r="X79" i="145"/>
  <c r="O18" i="145" s="1"/>
  <c r="X78" i="145"/>
  <c r="O17" i="145" s="1"/>
  <c r="K79" i="145"/>
  <c r="O14" i="145" s="1"/>
  <c r="K78" i="145"/>
  <c r="O13" i="145" s="1"/>
  <c r="O121" i="145"/>
  <c r="M121" i="145"/>
  <c r="N121" i="145" s="1"/>
  <c r="L121" i="145"/>
  <c r="K121" i="145"/>
  <c r="I121" i="145"/>
  <c r="J121" i="145" s="1"/>
  <c r="G121" i="145"/>
  <c r="E121" i="145"/>
  <c r="F121" i="145" s="1"/>
  <c r="O120" i="145"/>
  <c r="M120" i="145"/>
  <c r="N120" i="145" s="1"/>
  <c r="L120" i="145"/>
  <c r="K120" i="145"/>
  <c r="I120" i="145"/>
  <c r="J120" i="145" s="1"/>
  <c r="G120" i="145"/>
  <c r="E120" i="145"/>
  <c r="F120" i="145" s="1"/>
  <c r="O119" i="145"/>
  <c r="M119" i="145"/>
  <c r="N119" i="145" s="1"/>
  <c r="K119" i="145"/>
  <c r="I119" i="145"/>
  <c r="J119" i="145" s="1"/>
  <c r="G119" i="145"/>
  <c r="E119" i="145"/>
  <c r="R118" i="145"/>
  <c r="P121" i="145" s="1"/>
  <c r="K118" i="145"/>
  <c r="I118" i="145"/>
  <c r="J118" i="145" s="1"/>
  <c r="H121" i="145" s="1"/>
  <c r="H118" i="145"/>
  <c r="G118" i="145"/>
  <c r="E118" i="145"/>
  <c r="F118" i="145" s="1"/>
  <c r="R117" i="145"/>
  <c r="P120" i="145" s="1"/>
  <c r="K117" i="145"/>
  <c r="I117" i="145"/>
  <c r="J117" i="145" s="1"/>
  <c r="H120" i="145" s="1"/>
  <c r="H117" i="145"/>
  <c r="G117" i="145"/>
  <c r="E117" i="145"/>
  <c r="F117" i="145" s="1"/>
  <c r="T116" i="145"/>
  <c r="P119" i="145" s="1"/>
  <c r="R116" i="145"/>
  <c r="K116" i="145"/>
  <c r="I116" i="145"/>
  <c r="J116" i="145" s="1"/>
  <c r="G116" i="145"/>
  <c r="E116" i="145"/>
  <c r="R115" i="145"/>
  <c r="N115" i="145"/>
  <c r="L118" i="145" s="1"/>
  <c r="G115" i="145"/>
  <c r="E115" i="145"/>
  <c r="F115" i="145" s="1"/>
  <c r="R114" i="145"/>
  <c r="N114" i="145"/>
  <c r="L117" i="145" s="1"/>
  <c r="G114" i="145"/>
  <c r="E114" i="145"/>
  <c r="F114" i="145" s="1"/>
  <c r="T113" i="145"/>
  <c r="L119" i="145" s="1"/>
  <c r="R113" i="145"/>
  <c r="P113" i="145"/>
  <c r="L116" i="145" s="1"/>
  <c r="N113" i="145"/>
  <c r="G113" i="145"/>
  <c r="E113" i="145"/>
  <c r="F113" i="145" s="1"/>
  <c r="R112" i="145"/>
  <c r="N112" i="145"/>
  <c r="J112" i="145"/>
  <c r="H115" i="145" s="1"/>
  <c r="AF111" i="145"/>
  <c r="AE111" i="145"/>
  <c r="AC111" i="145"/>
  <c r="AB111" i="145"/>
  <c r="R111" i="145"/>
  <c r="N111" i="145"/>
  <c r="J111" i="145"/>
  <c r="H114" i="145" s="1"/>
  <c r="T110" i="145"/>
  <c r="H119" i="145" s="1"/>
  <c r="R110" i="145"/>
  <c r="P110" i="145"/>
  <c r="H116" i="145" s="1"/>
  <c r="N110" i="145"/>
  <c r="AA111" i="145" s="1"/>
  <c r="W112" i="145" s="1"/>
  <c r="L110" i="145"/>
  <c r="H113" i="145" s="1"/>
  <c r="J110" i="145"/>
  <c r="Z111" i="145" s="1"/>
  <c r="U112" i="145" s="1"/>
  <c r="Q109" i="145"/>
  <c r="M109" i="145"/>
  <c r="I109" i="145"/>
  <c r="E109" i="145"/>
  <c r="Q108" i="145"/>
  <c r="M108" i="145"/>
  <c r="I108" i="145"/>
  <c r="E108" i="145"/>
  <c r="AF114" i="145" l="1"/>
  <c r="Z114" i="145"/>
  <c r="U115" i="145" s="1"/>
  <c r="AD111" i="145"/>
  <c r="AC117" i="145"/>
  <c r="AB117" i="145"/>
  <c r="AE120" i="145"/>
  <c r="AF120" i="145"/>
  <c r="AG111" i="145"/>
  <c r="AB114" i="145"/>
  <c r="AC114" i="145"/>
  <c r="AE117" i="145"/>
  <c r="AB120" i="145"/>
  <c r="AA114" i="145"/>
  <c r="W115" i="145" s="1"/>
  <c r="AE114" i="145"/>
  <c r="F116" i="145"/>
  <c r="Z117" i="145" s="1"/>
  <c r="U118" i="145" s="1"/>
  <c r="AF117" i="145"/>
  <c r="AC120" i="145"/>
  <c r="Z120" i="145"/>
  <c r="U121" i="145" s="1"/>
  <c r="F119" i="145"/>
  <c r="AA120" i="145" s="1"/>
  <c r="W121" i="145" s="1"/>
  <c r="AG114" i="145" l="1"/>
  <c r="AA117" i="145"/>
  <c r="W118" i="145" s="1"/>
  <c r="AD117" i="145"/>
  <c r="AG120" i="145"/>
  <c r="AD114" i="145"/>
  <c r="AG117" i="145"/>
  <c r="AD120" i="145"/>
  <c r="S42" i="145" l="1"/>
  <c r="Q42" i="145"/>
  <c r="R42" i="145" s="1"/>
  <c r="P42" i="145"/>
  <c r="O42" i="145"/>
  <c r="M42" i="145"/>
  <c r="N42" i="145" s="1"/>
  <c r="K42" i="145"/>
  <c r="I42" i="145"/>
  <c r="J42" i="145" s="1"/>
  <c r="H42" i="145"/>
  <c r="G42" i="145"/>
  <c r="E42" i="145"/>
  <c r="F42" i="145" s="1"/>
  <c r="S41" i="145"/>
  <c r="Q41" i="145"/>
  <c r="R41" i="145" s="1"/>
  <c r="P41" i="145"/>
  <c r="O41" i="145"/>
  <c r="M41" i="145"/>
  <c r="N41" i="145" s="1"/>
  <c r="K41" i="145"/>
  <c r="I41" i="145"/>
  <c r="J41" i="145" s="1"/>
  <c r="H41" i="145"/>
  <c r="G41" i="145"/>
  <c r="E41" i="145"/>
  <c r="F41" i="145" s="1"/>
  <c r="S40" i="145"/>
  <c r="Q40" i="145"/>
  <c r="R40" i="145" s="1"/>
  <c r="O40" i="145"/>
  <c r="M40" i="145"/>
  <c r="N40" i="145" s="1"/>
  <c r="K40" i="145"/>
  <c r="I40" i="145"/>
  <c r="J40" i="145" s="1"/>
  <c r="G40" i="145"/>
  <c r="E40" i="145"/>
  <c r="F40" i="145" s="1"/>
  <c r="V39" i="145"/>
  <c r="T42" i="145" s="1"/>
  <c r="O39" i="145"/>
  <c r="M39" i="145"/>
  <c r="N39" i="145" s="1"/>
  <c r="L42" i="145" s="1"/>
  <c r="L39" i="145"/>
  <c r="K39" i="145"/>
  <c r="I39" i="145"/>
  <c r="J39" i="145" s="1"/>
  <c r="G39" i="145"/>
  <c r="E39" i="145"/>
  <c r="F39" i="145" s="1"/>
  <c r="V38" i="145"/>
  <c r="T41" i="145" s="1"/>
  <c r="O38" i="145"/>
  <c r="M38" i="145"/>
  <c r="N38" i="145" s="1"/>
  <c r="L41" i="145" s="1"/>
  <c r="L38" i="145"/>
  <c r="K38" i="145"/>
  <c r="I38" i="145"/>
  <c r="J38" i="145" s="1"/>
  <c r="G38" i="145"/>
  <c r="E38" i="145"/>
  <c r="F38" i="145" s="1"/>
  <c r="X37" i="145"/>
  <c r="T40" i="145" s="1"/>
  <c r="V37" i="145"/>
  <c r="O37" i="145"/>
  <c r="M37" i="145"/>
  <c r="N37" i="145" s="1"/>
  <c r="K37" i="145"/>
  <c r="I37" i="145"/>
  <c r="J37" i="145" s="1"/>
  <c r="G37" i="145"/>
  <c r="E37" i="145"/>
  <c r="F37" i="145" s="1"/>
  <c r="V36" i="145"/>
  <c r="R36" i="145"/>
  <c r="P39" i="145" s="1"/>
  <c r="K36" i="145"/>
  <c r="I36" i="145"/>
  <c r="J36" i="145" s="1"/>
  <c r="H39" i="145" s="1"/>
  <c r="H36" i="145"/>
  <c r="G36" i="145"/>
  <c r="E36" i="145"/>
  <c r="F36" i="145" s="1"/>
  <c r="V35" i="145"/>
  <c r="R35" i="145"/>
  <c r="P38" i="145" s="1"/>
  <c r="K35" i="145"/>
  <c r="I35" i="145"/>
  <c r="J35" i="145" s="1"/>
  <c r="H38" i="145" s="1"/>
  <c r="H35" i="145"/>
  <c r="G35" i="145"/>
  <c r="E35" i="145"/>
  <c r="F35" i="145" s="1"/>
  <c r="X34" i="145"/>
  <c r="P40" i="145" s="1"/>
  <c r="V34" i="145"/>
  <c r="T34" i="145"/>
  <c r="P37" i="145" s="1"/>
  <c r="R34" i="145"/>
  <c r="K34" i="145"/>
  <c r="I34" i="145"/>
  <c r="J34" i="145" s="1"/>
  <c r="G34" i="145"/>
  <c r="E34" i="145"/>
  <c r="V33" i="145"/>
  <c r="R33" i="145"/>
  <c r="N33" i="145"/>
  <c r="L36" i="145" s="1"/>
  <c r="G33" i="145"/>
  <c r="E33" i="145"/>
  <c r="F33" i="145" s="1"/>
  <c r="V32" i="145"/>
  <c r="R32" i="145"/>
  <c r="N32" i="145"/>
  <c r="L35" i="145" s="1"/>
  <c r="G32" i="145"/>
  <c r="E32" i="145"/>
  <c r="F32" i="145" s="1"/>
  <c r="X31" i="145"/>
  <c r="L40" i="145" s="1"/>
  <c r="V31" i="145"/>
  <c r="T31" i="145"/>
  <c r="L37" i="145" s="1"/>
  <c r="R31" i="145"/>
  <c r="P31" i="145"/>
  <c r="L34" i="145" s="1"/>
  <c r="N31" i="145"/>
  <c r="G31" i="145"/>
  <c r="E31" i="145"/>
  <c r="V30" i="145"/>
  <c r="R30" i="145"/>
  <c r="N30" i="145"/>
  <c r="J30" i="145"/>
  <c r="H33" i="145" s="1"/>
  <c r="AJ29" i="145"/>
  <c r="AI29" i="145"/>
  <c r="AG29" i="145"/>
  <c r="AF29" i="145"/>
  <c r="V29" i="145"/>
  <c r="R29" i="145"/>
  <c r="N29" i="145"/>
  <c r="J29" i="145"/>
  <c r="H32" i="145" s="1"/>
  <c r="X28" i="145"/>
  <c r="H40" i="145" s="1"/>
  <c r="V28" i="145"/>
  <c r="T28" i="145"/>
  <c r="H37" i="145" s="1"/>
  <c r="R28" i="145"/>
  <c r="P28" i="145"/>
  <c r="H34" i="145" s="1"/>
  <c r="N28" i="145"/>
  <c r="L28" i="145"/>
  <c r="H31" i="145" s="1"/>
  <c r="J28" i="145"/>
  <c r="U27" i="145"/>
  <c r="Q27" i="145"/>
  <c r="M27" i="145"/>
  <c r="I27" i="145"/>
  <c r="E27" i="145"/>
  <c r="U26" i="145"/>
  <c r="Q26" i="145"/>
  <c r="M26" i="145"/>
  <c r="I26" i="145"/>
  <c r="E26" i="145"/>
  <c r="AJ32" i="145" l="1"/>
  <c r="AI32" i="145"/>
  <c r="AE29" i="145"/>
  <c r="AA30" i="145" s="1"/>
  <c r="AI35" i="145"/>
  <c r="AJ35" i="145"/>
  <c r="AJ41" i="145"/>
  <c r="F34" i="145"/>
  <c r="AD35" i="145" s="1"/>
  <c r="Y36" i="145" s="1"/>
  <c r="AG35" i="145"/>
  <c r="AF35" i="145"/>
  <c r="AH29" i="145"/>
  <c r="AK29" i="145"/>
  <c r="AE41" i="145"/>
  <c r="AA42" i="145" s="1"/>
  <c r="AI38" i="145"/>
  <c r="AJ38" i="145"/>
  <c r="AD38" i="145"/>
  <c r="Y39" i="145" s="1"/>
  <c r="AE38" i="145"/>
  <c r="AA39" i="145" s="1"/>
  <c r="AD41" i="145"/>
  <c r="Y42" i="145" s="1"/>
  <c r="F31" i="145"/>
  <c r="AE32" i="145" s="1"/>
  <c r="AA33" i="145" s="1"/>
  <c r="AF38" i="145"/>
  <c r="AG41" i="145"/>
  <c r="AF41" i="145"/>
  <c r="AG38" i="145"/>
  <c r="AD29" i="145"/>
  <c r="Y30" i="145" s="1"/>
  <c r="AF32" i="145"/>
  <c r="AI41" i="145"/>
  <c r="AG32" i="145"/>
  <c r="S69" i="145"/>
  <c r="Q69" i="145"/>
  <c r="R69" i="145" s="1"/>
  <c r="P69" i="145"/>
  <c r="O69" i="145"/>
  <c r="M69" i="145"/>
  <c r="N69" i="145" s="1"/>
  <c r="K69" i="145"/>
  <c r="I69" i="145"/>
  <c r="J69" i="145" s="1"/>
  <c r="H69" i="145"/>
  <c r="G69" i="145"/>
  <c r="E69" i="145"/>
  <c r="F69" i="145" s="1"/>
  <c r="S68" i="145"/>
  <c r="Q68" i="145"/>
  <c r="R68" i="145" s="1"/>
  <c r="P68" i="145"/>
  <c r="O68" i="145"/>
  <c r="M68" i="145"/>
  <c r="N68" i="145" s="1"/>
  <c r="K68" i="145"/>
  <c r="I68" i="145"/>
  <c r="J68" i="145" s="1"/>
  <c r="H68" i="145"/>
  <c r="G68" i="145"/>
  <c r="E68" i="145"/>
  <c r="F68" i="145" s="1"/>
  <c r="S67" i="145"/>
  <c r="Q67" i="145"/>
  <c r="R67" i="145" s="1"/>
  <c r="O67" i="145"/>
  <c r="M67" i="145"/>
  <c r="N67" i="145" s="1"/>
  <c r="K67" i="145"/>
  <c r="I67" i="145"/>
  <c r="J67" i="145" s="1"/>
  <c r="G67" i="145"/>
  <c r="E67" i="145"/>
  <c r="V66" i="145"/>
  <c r="T69" i="145" s="1"/>
  <c r="O66" i="145"/>
  <c r="M66" i="145"/>
  <c r="N66" i="145" s="1"/>
  <c r="L69" i="145" s="1"/>
  <c r="L66" i="145"/>
  <c r="K66" i="145"/>
  <c r="I66" i="145"/>
  <c r="J66" i="145" s="1"/>
  <c r="G66" i="145"/>
  <c r="E66" i="145"/>
  <c r="F66" i="145" s="1"/>
  <c r="V65" i="145"/>
  <c r="T68" i="145" s="1"/>
  <c r="O65" i="145"/>
  <c r="M65" i="145"/>
  <c r="N65" i="145" s="1"/>
  <c r="L68" i="145" s="1"/>
  <c r="L65" i="145"/>
  <c r="K65" i="145"/>
  <c r="I65" i="145"/>
  <c r="J65" i="145" s="1"/>
  <c r="G65" i="145"/>
  <c r="E65" i="145"/>
  <c r="F65" i="145" s="1"/>
  <c r="X64" i="145"/>
  <c r="T67" i="145" s="1"/>
  <c r="V64" i="145"/>
  <c r="O64" i="145"/>
  <c r="M64" i="145"/>
  <c r="N64" i="145" s="1"/>
  <c r="K64" i="145"/>
  <c r="I64" i="145"/>
  <c r="J64" i="145" s="1"/>
  <c r="G64" i="145"/>
  <c r="E64" i="145"/>
  <c r="F64" i="145" s="1"/>
  <c r="V63" i="145"/>
  <c r="R63" i="145"/>
  <c r="P66" i="145" s="1"/>
  <c r="K63" i="145"/>
  <c r="I63" i="145"/>
  <c r="J63" i="145" s="1"/>
  <c r="H66" i="145" s="1"/>
  <c r="H63" i="145"/>
  <c r="G63" i="145"/>
  <c r="E63" i="145"/>
  <c r="F63" i="145" s="1"/>
  <c r="V62" i="145"/>
  <c r="R62" i="145"/>
  <c r="P65" i="145" s="1"/>
  <c r="K62" i="145"/>
  <c r="I62" i="145"/>
  <c r="J62" i="145" s="1"/>
  <c r="H65" i="145" s="1"/>
  <c r="H62" i="145"/>
  <c r="G62" i="145"/>
  <c r="E62" i="145"/>
  <c r="X61" i="145"/>
  <c r="P67" i="145" s="1"/>
  <c r="V61" i="145"/>
  <c r="T61" i="145"/>
  <c r="P64" i="145" s="1"/>
  <c r="R61" i="145"/>
  <c r="K61" i="145"/>
  <c r="I61" i="145"/>
  <c r="J61" i="145" s="1"/>
  <c r="G61" i="145"/>
  <c r="E61" i="145"/>
  <c r="V60" i="145"/>
  <c r="R60" i="145"/>
  <c r="N60" i="145"/>
  <c r="L63" i="145" s="1"/>
  <c r="G60" i="145"/>
  <c r="E60" i="145"/>
  <c r="F60" i="145" s="1"/>
  <c r="V59" i="145"/>
  <c r="R59" i="145"/>
  <c r="N59" i="145"/>
  <c r="L62" i="145" s="1"/>
  <c r="G59" i="145"/>
  <c r="E59" i="145"/>
  <c r="F59" i="145" s="1"/>
  <c r="X58" i="145"/>
  <c r="L67" i="145" s="1"/>
  <c r="V58" i="145"/>
  <c r="T58" i="145"/>
  <c r="L64" i="145" s="1"/>
  <c r="R58" i="145"/>
  <c r="P58" i="145"/>
  <c r="L61" i="145" s="1"/>
  <c r="N58" i="145"/>
  <c r="G58" i="145"/>
  <c r="E58" i="145"/>
  <c r="F58" i="145" s="1"/>
  <c r="V57" i="145"/>
  <c r="R57" i="145"/>
  <c r="N57" i="145"/>
  <c r="J57" i="145"/>
  <c r="H60" i="145" s="1"/>
  <c r="AJ56" i="145"/>
  <c r="AI56" i="145"/>
  <c r="AG56" i="145"/>
  <c r="AF56" i="145"/>
  <c r="V56" i="145"/>
  <c r="R56" i="145"/>
  <c r="N56" i="145"/>
  <c r="J56" i="145"/>
  <c r="H59" i="145" s="1"/>
  <c r="X55" i="145"/>
  <c r="H67" i="145" s="1"/>
  <c r="V55" i="145"/>
  <c r="T55" i="145"/>
  <c r="H64" i="145" s="1"/>
  <c r="R55" i="145"/>
  <c r="P55" i="145"/>
  <c r="H61" i="145" s="1"/>
  <c r="N55" i="145"/>
  <c r="L55" i="145"/>
  <c r="H58" i="145" s="1"/>
  <c r="J55" i="145"/>
  <c r="U54" i="145"/>
  <c r="Q54" i="145"/>
  <c r="M54" i="145"/>
  <c r="I54" i="145"/>
  <c r="E54" i="145"/>
  <c r="U53" i="145"/>
  <c r="Q53" i="145"/>
  <c r="M53" i="145"/>
  <c r="I53" i="145"/>
  <c r="E53" i="145"/>
  <c r="J86" i="145"/>
  <c r="L86" i="145"/>
  <c r="J87" i="145"/>
  <c r="J88" i="145"/>
  <c r="H91" i="145" s="1"/>
  <c r="S100" i="145"/>
  <c r="Q100" i="145"/>
  <c r="R100" i="145" s="1"/>
  <c r="P100" i="145"/>
  <c r="O100" i="145"/>
  <c r="M100" i="145"/>
  <c r="N100" i="145" s="1"/>
  <c r="K100" i="145"/>
  <c r="I100" i="145"/>
  <c r="J100" i="145" s="1"/>
  <c r="H100" i="145"/>
  <c r="G100" i="145"/>
  <c r="E100" i="145"/>
  <c r="F100" i="145" s="1"/>
  <c r="S99" i="145"/>
  <c r="Q99" i="145"/>
  <c r="R99" i="145" s="1"/>
  <c r="P99" i="145"/>
  <c r="O99" i="145"/>
  <c r="M99" i="145"/>
  <c r="N99" i="145" s="1"/>
  <c r="K99" i="145"/>
  <c r="I99" i="145"/>
  <c r="J99" i="145" s="1"/>
  <c r="H99" i="145"/>
  <c r="G99" i="145"/>
  <c r="E99" i="145"/>
  <c r="F99" i="145" s="1"/>
  <c r="S98" i="145"/>
  <c r="Q98" i="145"/>
  <c r="R98" i="145" s="1"/>
  <c r="O98" i="145"/>
  <c r="M98" i="145"/>
  <c r="N98" i="145" s="1"/>
  <c r="K98" i="145"/>
  <c r="I98" i="145"/>
  <c r="J98" i="145" s="1"/>
  <c r="G98" i="145"/>
  <c r="E98" i="145"/>
  <c r="F98" i="145" s="1"/>
  <c r="V97" i="145"/>
  <c r="T100" i="145" s="1"/>
  <c r="O97" i="145"/>
  <c r="M97" i="145"/>
  <c r="N97" i="145" s="1"/>
  <c r="L100" i="145" s="1"/>
  <c r="L97" i="145"/>
  <c r="K97" i="145"/>
  <c r="I97" i="145"/>
  <c r="J97" i="145" s="1"/>
  <c r="G97" i="145"/>
  <c r="E97" i="145"/>
  <c r="F97" i="145" s="1"/>
  <c r="V96" i="145"/>
  <c r="T99" i="145" s="1"/>
  <c r="O96" i="145"/>
  <c r="M96" i="145"/>
  <c r="N96" i="145" s="1"/>
  <c r="L99" i="145" s="1"/>
  <c r="L96" i="145"/>
  <c r="K96" i="145"/>
  <c r="I96" i="145"/>
  <c r="J96" i="145" s="1"/>
  <c r="G96" i="145"/>
  <c r="E96" i="145"/>
  <c r="F96" i="145" s="1"/>
  <c r="X95" i="145"/>
  <c r="T98" i="145" s="1"/>
  <c r="V95" i="145"/>
  <c r="O95" i="145"/>
  <c r="M95" i="145"/>
  <c r="N95" i="145" s="1"/>
  <c r="K95" i="145"/>
  <c r="I95" i="145"/>
  <c r="J95" i="145" s="1"/>
  <c r="G95" i="145"/>
  <c r="E95" i="145"/>
  <c r="F95" i="145" s="1"/>
  <c r="V94" i="145"/>
  <c r="R94" i="145"/>
  <c r="P97" i="145" s="1"/>
  <c r="K94" i="145"/>
  <c r="I94" i="145"/>
  <c r="J94" i="145" s="1"/>
  <c r="H97" i="145" s="1"/>
  <c r="H94" i="145"/>
  <c r="G94" i="145"/>
  <c r="E94" i="145"/>
  <c r="F94" i="145" s="1"/>
  <c r="V93" i="145"/>
  <c r="R93" i="145"/>
  <c r="P96" i="145" s="1"/>
  <c r="K93" i="145"/>
  <c r="I93" i="145"/>
  <c r="J93" i="145" s="1"/>
  <c r="H96" i="145" s="1"/>
  <c r="H93" i="145"/>
  <c r="G93" i="145"/>
  <c r="E93" i="145"/>
  <c r="F93" i="145" s="1"/>
  <c r="X92" i="145"/>
  <c r="P98" i="145" s="1"/>
  <c r="V92" i="145"/>
  <c r="T92" i="145"/>
  <c r="P95" i="145" s="1"/>
  <c r="R92" i="145"/>
  <c r="K92" i="145"/>
  <c r="I92" i="145"/>
  <c r="J92" i="145" s="1"/>
  <c r="G92" i="145"/>
  <c r="E92" i="145"/>
  <c r="V91" i="145"/>
  <c r="R91" i="145"/>
  <c r="N91" i="145"/>
  <c r="L94" i="145" s="1"/>
  <c r="G91" i="145"/>
  <c r="E91" i="145"/>
  <c r="F91" i="145" s="1"/>
  <c r="V90" i="145"/>
  <c r="R90" i="145"/>
  <c r="N90" i="145"/>
  <c r="L93" i="145" s="1"/>
  <c r="G90" i="145"/>
  <c r="E90" i="145"/>
  <c r="F90" i="145" s="1"/>
  <c r="X89" i="145"/>
  <c r="L98" i="145" s="1"/>
  <c r="V89" i="145"/>
  <c r="T89" i="145"/>
  <c r="L95" i="145" s="1"/>
  <c r="R89" i="145"/>
  <c r="P89" i="145"/>
  <c r="L92" i="145" s="1"/>
  <c r="N89" i="145"/>
  <c r="G89" i="145"/>
  <c r="E89" i="145"/>
  <c r="V88" i="145"/>
  <c r="R88" i="145"/>
  <c r="N88" i="145"/>
  <c r="AJ87" i="145"/>
  <c r="AI87" i="145"/>
  <c r="AG87" i="145"/>
  <c r="AF87" i="145"/>
  <c r="V87" i="145"/>
  <c r="R87" i="145"/>
  <c r="N87" i="145"/>
  <c r="H90" i="145"/>
  <c r="X86" i="145"/>
  <c r="H98" i="145" s="1"/>
  <c r="V86" i="145"/>
  <c r="T86" i="145"/>
  <c r="H95" i="145" s="1"/>
  <c r="R86" i="145"/>
  <c r="P86" i="145"/>
  <c r="H92" i="145" s="1"/>
  <c r="N86" i="145"/>
  <c r="H89" i="145"/>
  <c r="U85" i="145"/>
  <c r="Q85" i="145"/>
  <c r="M85" i="145"/>
  <c r="I85" i="145"/>
  <c r="E85" i="145"/>
  <c r="U84" i="145"/>
  <c r="Q84" i="145"/>
  <c r="M84" i="145"/>
  <c r="I84" i="145"/>
  <c r="E84" i="145"/>
  <c r="AB178" i="145"/>
  <c r="AA178" i="145"/>
  <c r="Y178" i="145"/>
  <c r="Z178" i="145" s="1"/>
  <c r="X178" i="145"/>
  <c r="W178" i="145"/>
  <c r="U178" i="145"/>
  <c r="V178" i="145" s="1"/>
  <c r="S178" i="145"/>
  <c r="Q178" i="145"/>
  <c r="R178" i="145" s="1"/>
  <c r="P178" i="145"/>
  <c r="O178" i="145"/>
  <c r="M178" i="145"/>
  <c r="N178" i="145" s="1"/>
  <c r="K178" i="145"/>
  <c r="I178" i="145"/>
  <c r="J178" i="145" s="1"/>
  <c r="H178" i="145"/>
  <c r="G178" i="145"/>
  <c r="E178" i="145"/>
  <c r="F178" i="145" s="1"/>
  <c r="AA177" i="145"/>
  <c r="Y177" i="145"/>
  <c r="Z177" i="145" s="1"/>
  <c r="X177" i="145"/>
  <c r="W177" i="145"/>
  <c r="U177" i="145"/>
  <c r="V177" i="145" s="1"/>
  <c r="S177" i="145"/>
  <c r="Q177" i="145"/>
  <c r="R177" i="145" s="1"/>
  <c r="P177" i="145"/>
  <c r="O177" i="145"/>
  <c r="M177" i="145"/>
  <c r="N177" i="145" s="1"/>
  <c r="K177" i="145"/>
  <c r="I177" i="145"/>
  <c r="J177" i="145" s="1"/>
  <c r="H177" i="145"/>
  <c r="G177" i="145"/>
  <c r="E177" i="145"/>
  <c r="F177" i="145" s="1"/>
  <c r="AA176" i="145"/>
  <c r="Y176" i="145"/>
  <c r="Z176" i="145" s="1"/>
  <c r="W176" i="145"/>
  <c r="U176" i="145"/>
  <c r="V176" i="145" s="1"/>
  <c r="S176" i="145"/>
  <c r="Q176" i="145"/>
  <c r="R176" i="145" s="1"/>
  <c r="O176" i="145"/>
  <c r="M176" i="145"/>
  <c r="N176" i="145" s="1"/>
  <c r="K176" i="145"/>
  <c r="I176" i="145"/>
  <c r="J176" i="145" s="1"/>
  <c r="G176" i="145"/>
  <c r="E176" i="145"/>
  <c r="AD175" i="145"/>
  <c r="W175" i="145"/>
  <c r="U175" i="145"/>
  <c r="V175" i="145" s="1"/>
  <c r="S175" i="145"/>
  <c r="Q175" i="145"/>
  <c r="R175" i="145" s="1"/>
  <c r="O175" i="145"/>
  <c r="M175" i="145"/>
  <c r="N175" i="145" s="1"/>
  <c r="K175" i="145"/>
  <c r="I175" i="145"/>
  <c r="J175" i="145" s="1"/>
  <c r="G175" i="145"/>
  <c r="E175" i="145"/>
  <c r="F175" i="145" s="1"/>
  <c r="AD174" i="145"/>
  <c r="W174" i="145"/>
  <c r="U174" i="145"/>
  <c r="V174" i="145" s="1"/>
  <c r="S174" i="145"/>
  <c r="Q174" i="145"/>
  <c r="R174" i="145" s="1"/>
  <c r="O174" i="145"/>
  <c r="M174" i="145"/>
  <c r="N174" i="145" s="1"/>
  <c r="K174" i="145"/>
  <c r="I174" i="145"/>
  <c r="J174" i="145" s="1"/>
  <c r="G174" i="145"/>
  <c r="E174" i="145"/>
  <c r="F174" i="145" s="1"/>
  <c r="AF173" i="145"/>
  <c r="AB176" i="145" s="1"/>
  <c r="AD173" i="145"/>
  <c r="W173" i="145"/>
  <c r="U173" i="145"/>
  <c r="V173" i="145" s="1"/>
  <c r="S173" i="145"/>
  <c r="Q173" i="145"/>
  <c r="R173" i="145" s="1"/>
  <c r="O173" i="145"/>
  <c r="M173" i="145"/>
  <c r="N173" i="145" s="1"/>
  <c r="K173" i="145"/>
  <c r="I173" i="145"/>
  <c r="J173" i="145" s="1"/>
  <c r="G173" i="145"/>
  <c r="E173" i="145"/>
  <c r="AD172" i="145"/>
  <c r="Z172" i="145"/>
  <c r="S172" i="145"/>
  <c r="Q172" i="145"/>
  <c r="R172" i="145" s="1"/>
  <c r="P175" i="145" s="1"/>
  <c r="O172" i="145"/>
  <c r="M172" i="145"/>
  <c r="N172" i="145" s="1"/>
  <c r="L175" i="145" s="1"/>
  <c r="K172" i="145"/>
  <c r="I172" i="145"/>
  <c r="J172" i="145" s="1"/>
  <c r="H175" i="145" s="1"/>
  <c r="G172" i="145"/>
  <c r="E172" i="145"/>
  <c r="F172" i="145" s="1"/>
  <c r="AD171" i="145"/>
  <c r="Z171" i="145"/>
  <c r="S171" i="145"/>
  <c r="Q171" i="145"/>
  <c r="R171" i="145" s="1"/>
  <c r="P174" i="145" s="1"/>
  <c r="O171" i="145"/>
  <c r="M171" i="145"/>
  <c r="N171" i="145" s="1"/>
  <c r="L174" i="145" s="1"/>
  <c r="K171" i="145"/>
  <c r="I171" i="145"/>
  <c r="J171" i="145" s="1"/>
  <c r="H174" i="145" s="1"/>
  <c r="G171" i="145"/>
  <c r="E171" i="145"/>
  <c r="F171" i="145" s="1"/>
  <c r="AF170" i="145"/>
  <c r="X176" i="145" s="1"/>
  <c r="AD170" i="145"/>
  <c r="AB170" i="145"/>
  <c r="X173" i="145" s="1"/>
  <c r="Z170" i="145"/>
  <c r="S170" i="145"/>
  <c r="Q170" i="145"/>
  <c r="R170" i="145" s="1"/>
  <c r="O170" i="145"/>
  <c r="M170" i="145"/>
  <c r="N170" i="145" s="1"/>
  <c r="K170" i="145"/>
  <c r="I170" i="145"/>
  <c r="J170" i="145" s="1"/>
  <c r="G170" i="145"/>
  <c r="E170" i="145"/>
  <c r="AD169" i="145"/>
  <c r="T178" i="145" s="1"/>
  <c r="Z169" i="145"/>
  <c r="V169" i="145"/>
  <c r="O169" i="145"/>
  <c r="M169" i="145"/>
  <c r="N169" i="145" s="1"/>
  <c r="L169" i="145"/>
  <c r="K169" i="145"/>
  <c r="I169" i="145"/>
  <c r="J169" i="145" s="1"/>
  <c r="H172" i="145" s="1"/>
  <c r="G169" i="145"/>
  <c r="E169" i="145"/>
  <c r="F169" i="145" s="1"/>
  <c r="AD168" i="145"/>
  <c r="T177" i="145" s="1"/>
  <c r="Z168" i="145"/>
  <c r="V168" i="145"/>
  <c r="O168" i="145"/>
  <c r="M168" i="145"/>
  <c r="N168" i="145" s="1"/>
  <c r="L168" i="145"/>
  <c r="K168" i="145"/>
  <c r="I168" i="145"/>
  <c r="J168" i="145" s="1"/>
  <c r="H171" i="145" s="1"/>
  <c r="G168" i="145"/>
  <c r="E168" i="145"/>
  <c r="F168" i="145" s="1"/>
  <c r="AF167" i="145"/>
  <c r="T176" i="145" s="1"/>
  <c r="AD167" i="145"/>
  <c r="AB167" i="145"/>
  <c r="T173" i="145" s="1"/>
  <c r="Z167" i="145"/>
  <c r="X167" i="145"/>
  <c r="T170" i="145" s="1"/>
  <c r="V167" i="145"/>
  <c r="O167" i="145"/>
  <c r="M167" i="145"/>
  <c r="N167" i="145" s="1"/>
  <c r="K167" i="145"/>
  <c r="I167" i="145"/>
  <c r="J167" i="145" s="1"/>
  <c r="G167" i="145"/>
  <c r="E167" i="145"/>
  <c r="AD166" i="145"/>
  <c r="Z166" i="145"/>
  <c r="V166" i="145"/>
  <c r="R166" i="145"/>
  <c r="P169" i="145" s="1"/>
  <c r="K166" i="145"/>
  <c r="I166" i="145"/>
  <c r="J166" i="145" s="1"/>
  <c r="H169" i="145" s="1"/>
  <c r="H166" i="145"/>
  <c r="G166" i="145"/>
  <c r="E166" i="145"/>
  <c r="F166" i="145" s="1"/>
  <c r="AD165" i="145"/>
  <c r="Z165" i="145"/>
  <c r="V165" i="145"/>
  <c r="R165" i="145"/>
  <c r="P168" i="145" s="1"/>
  <c r="K165" i="145"/>
  <c r="I165" i="145"/>
  <c r="J165" i="145" s="1"/>
  <c r="H168" i="145" s="1"/>
  <c r="H165" i="145"/>
  <c r="G165" i="145"/>
  <c r="E165" i="145"/>
  <c r="F165" i="145" s="1"/>
  <c r="AF164" i="145"/>
  <c r="P176" i="145" s="1"/>
  <c r="AD164" i="145"/>
  <c r="AB164" i="145"/>
  <c r="P173" i="145" s="1"/>
  <c r="Z164" i="145"/>
  <c r="X164" i="145"/>
  <c r="P170" i="145" s="1"/>
  <c r="V164" i="145"/>
  <c r="T164" i="145"/>
  <c r="P167" i="145" s="1"/>
  <c r="R164" i="145"/>
  <c r="K164" i="145"/>
  <c r="I164" i="145"/>
  <c r="J164" i="145" s="1"/>
  <c r="G164" i="145"/>
  <c r="E164" i="145"/>
  <c r="F164" i="145" s="1"/>
  <c r="AD163" i="145"/>
  <c r="Z163" i="145"/>
  <c r="V163" i="145"/>
  <c r="R163" i="145"/>
  <c r="N163" i="145"/>
  <c r="L166" i="145" s="1"/>
  <c r="G163" i="145"/>
  <c r="E163" i="145"/>
  <c r="F163" i="145" s="1"/>
  <c r="AD162" i="145"/>
  <c r="Z162" i="145"/>
  <c r="V162" i="145"/>
  <c r="R162" i="145"/>
  <c r="N162" i="145"/>
  <c r="L165" i="145" s="1"/>
  <c r="G162" i="145"/>
  <c r="E162" i="145"/>
  <c r="F162" i="145" s="1"/>
  <c r="AF161" i="145"/>
  <c r="L176" i="145" s="1"/>
  <c r="AD161" i="145"/>
  <c r="AB161" i="145"/>
  <c r="L173" i="145" s="1"/>
  <c r="Z161" i="145"/>
  <c r="X161" i="145"/>
  <c r="L170" i="145" s="1"/>
  <c r="V161" i="145"/>
  <c r="T161" i="145"/>
  <c r="L167" i="145" s="1"/>
  <c r="R161" i="145"/>
  <c r="P161" i="145"/>
  <c r="L164" i="145" s="1"/>
  <c r="N161" i="145"/>
  <c r="G161" i="145"/>
  <c r="E161" i="145"/>
  <c r="AD160" i="145"/>
  <c r="Z160" i="145"/>
  <c r="V160" i="145"/>
  <c r="R160" i="145"/>
  <c r="N160" i="145"/>
  <c r="J160" i="145"/>
  <c r="H163" i="145" s="1"/>
  <c r="AR159" i="145"/>
  <c r="AQ159" i="145"/>
  <c r="AO159" i="145"/>
  <c r="AN159" i="145"/>
  <c r="AD159" i="145"/>
  <c r="Z159" i="145"/>
  <c r="V159" i="145"/>
  <c r="R159" i="145"/>
  <c r="N159" i="145"/>
  <c r="J159" i="145"/>
  <c r="H162" i="145" s="1"/>
  <c r="AF158" i="145"/>
  <c r="H176" i="145" s="1"/>
  <c r="AD158" i="145"/>
  <c r="AB158" i="145"/>
  <c r="H173" i="145" s="1"/>
  <c r="Z158" i="145"/>
  <c r="X158" i="145"/>
  <c r="H170" i="145" s="1"/>
  <c r="V158" i="145"/>
  <c r="T158" i="145"/>
  <c r="H167" i="145" s="1"/>
  <c r="R158" i="145"/>
  <c r="P158" i="145"/>
  <c r="H164" i="145" s="1"/>
  <c r="N158" i="145"/>
  <c r="L158" i="145"/>
  <c r="H161" i="145" s="1"/>
  <c r="J158" i="145"/>
  <c r="AC157" i="145"/>
  <c r="Y157" i="145"/>
  <c r="U157" i="145"/>
  <c r="Q157" i="145"/>
  <c r="M157" i="145"/>
  <c r="I157" i="145"/>
  <c r="E157" i="145"/>
  <c r="AC156" i="145"/>
  <c r="Y156" i="145"/>
  <c r="U156" i="145"/>
  <c r="Q156" i="145"/>
  <c r="M156" i="145"/>
  <c r="I156" i="145"/>
  <c r="E156" i="145"/>
  <c r="W148" i="145"/>
  <c r="U148" i="145"/>
  <c r="V148" i="145" s="1"/>
  <c r="S148" i="145"/>
  <c r="Q148" i="145"/>
  <c r="R148" i="145" s="1"/>
  <c r="P148" i="145"/>
  <c r="O148" i="145"/>
  <c r="M148" i="145"/>
  <c r="N148" i="145" s="1"/>
  <c r="K148" i="145"/>
  <c r="I148" i="145"/>
  <c r="J148" i="145" s="1"/>
  <c r="H148" i="145"/>
  <c r="G148" i="145"/>
  <c r="E148" i="145"/>
  <c r="F148" i="145" s="1"/>
  <c r="W147" i="145"/>
  <c r="U147" i="145"/>
  <c r="V147" i="145" s="1"/>
  <c r="S147" i="145"/>
  <c r="Q147" i="145"/>
  <c r="R147" i="145" s="1"/>
  <c r="P147" i="145"/>
  <c r="O147" i="145"/>
  <c r="M147" i="145"/>
  <c r="N147" i="145" s="1"/>
  <c r="K147" i="145"/>
  <c r="I147" i="145"/>
  <c r="J147" i="145" s="1"/>
  <c r="H147" i="145"/>
  <c r="G147" i="145"/>
  <c r="E147" i="145"/>
  <c r="F147" i="145" s="1"/>
  <c r="W146" i="145"/>
  <c r="U146" i="145"/>
  <c r="V146" i="145" s="1"/>
  <c r="S146" i="145"/>
  <c r="Q146" i="145"/>
  <c r="R146" i="145" s="1"/>
  <c r="O146" i="145"/>
  <c r="M146" i="145"/>
  <c r="N146" i="145" s="1"/>
  <c r="K146" i="145"/>
  <c r="I146" i="145"/>
  <c r="J146" i="145" s="1"/>
  <c r="G146" i="145"/>
  <c r="E146" i="145"/>
  <c r="Z145" i="145"/>
  <c r="S145" i="145"/>
  <c r="Q145" i="145"/>
  <c r="R145" i="145" s="1"/>
  <c r="O145" i="145"/>
  <c r="M145" i="145"/>
  <c r="N145" i="145" s="1"/>
  <c r="K145" i="145"/>
  <c r="I145" i="145"/>
  <c r="J145" i="145" s="1"/>
  <c r="G145" i="145"/>
  <c r="E145" i="145"/>
  <c r="F145" i="145" s="1"/>
  <c r="Z144" i="145"/>
  <c r="R144" i="145"/>
  <c r="O144" i="145"/>
  <c r="M144" i="145"/>
  <c r="N144" i="145" s="1"/>
  <c r="K144" i="145"/>
  <c r="I144" i="145"/>
  <c r="J144" i="145" s="1"/>
  <c r="G144" i="145"/>
  <c r="E144" i="145"/>
  <c r="F144" i="145" s="1"/>
  <c r="AB143" i="145"/>
  <c r="X146" i="145" s="1"/>
  <c r="Z143" i="145"/>
  <c r="O143" i="145"/>
  <c r="M143" i="145"/>
  <c r="N143" i="145" s="1"/>
  <c r="K143" i="145"/>
  <c r="I143" i="145"/>
  <c r="J143" i="145" s="1"/>
  <c r="G143" i="145"/>
  <c r="E143" i="145"/>
  <c r="Z142" i="145"/>
  <c r="X148" i="145" s="1"/>
  <c r="V142" i="145"/>
  <c r="T148" i="145" s="1"/>
  <c r="O142" i="145"/>
  <c r="M142" i="145"/>
  <c r="N142" i="145" s="1"/>
  <c r="L148" i="145" s="1"/>
  <c r="L142" i="145"/>
  <c r="K142" i="145"/>
  <c r="I142" i="145"/>
  <c r="J142" i="145" s="1"/>
  <c r="G142" i="145"/>
  <c r="E142" i="145"/>
  <c r="F142" i="145" s="1"/>
  <c r="Z141" i="145"/>
  <c r="X147" i="145" s="1"/>
  <c r="V141" i="145"/>
  <c r="T147" i="145" s="1"/>
  <c r="O141" i="145"/>
  <c r="M141" i="145"/>
  <c r="N141" i="145" s="1"/>
  <c r="L147" i="145" s="1"/>
  <c r="L141" i="145"/>
  <c r="K141" i="145"/>
  <c r="I141" i="145"/>
  <c r="J141" i="145" s="1"/>
  <c r="G141" i="145"/>
  <c r="E141" i="145"/>
  <c r="F141" i="145" s="1"/>
  <c r="AB140" i="145"/>
  <c r="T146" i="145" s="1"/>
  <c r="Z140" i="145"/>
  <c r="X140" i="145"/>
  <c r="V140" i="145"/>
  <c r="O140" i="145"/>
  <c r="M140" i="145"/>
  <c r="N140" i="145" s="1"/>
  <c r="K140" i="145"/>
  <c r="I140" i="145"/>
  <c r="J140" i="145" s="1"/>
  <c r="G140" i="145"/>
  <c r="E140" i="145"/>
  <c r="Z139" i="145"/>
  <c r="V139" i="145"/>
  <c r="R139" i="145"/>
  <c r="P142" i="145" s="1"/>
  <c r="K139" i="145"/>
  <c r="I139" i="145"/>
  <c r="J139" i="145" s="1"/>
  <c r="H142" i="145" s="1"/>
  <c r="H139" i="145"/>
  <c r="G139" i="145"/>
  <c r="E139" i="145"/>
  <c r="F139" i="145" s="1"/>
  <c r="Z138" i="145"/>
  <c r="V138" i="145"/>
  <c r="R138" i="145"/>
  <c r="P141" i="145" s="1"/>
  <c r="K138" i="145"/>
  <c r="I138" i="145"/>
  <c r="J138" i="145" s="1"/>
  <c r="H141" i="145" s="1"/>
  <c r="H138" i="145"/>
  <c r="G138" i="145"/>
  <c r="E138" i="145"/>
  <c r="F138" i="145" s="1"/>
  <c r="AB137" i="145"/>
  <c r="P146" i="145" s="1"/>
  <c r="Z137" i="145"/>
  <c r="X137" i="145"/>
  <c r="P143" i="145" s="1"/>
  <c r="V137" i="145"/>
  <c r="T137" i="145"/>
  <c r="P140" i="145" s="1"/>
  <c r="R137" i="145"/>
  <c r="K137" i="145"/>
  <c r="I137" i="145"/>
  <c r="J137" i="145" s="1"/>
  <c r="G137" i="145"/>
  <c r="E137" i="145"/>
  <c r="F137" i="145" s="1"/>
  <c r="Z136" i="145"/>
  <c r="V136" i="145"/>
  <c r="R136" i="145"/>
  <c r="N136" i="145"/>
  <c r="L139" i="145" s="1"/>
  <c r="G136" i="145"/>
  <c r="E136" i="145"/>
  <c r="F136" i="145" s="1"/>
  <c r="Z135" i="145"/>
  <c r="V135" i="145"/>
  <c r="R135" i="145"/>
  <c r="N135" i="145"/>
  <c r="L138" i="145" s="1"/>
  <c r="G135" i="145"/>
  <c r="E135" i="145"/>
  <c r="F135" i="145" s="1"/>
  <c r="AB134" i="145"/>
  <c r="L146" i="145" s="1"/>
  <c r="Z134" i="145"/>
  <c r="X134" i="145"/>
  <c r="L143" i="145" s="1"/>
  <c r="V134" i="145"/>
  <c r="T134" i="145"/>
  <c r="L140" i="145" s="1"/>
  <c r="R134" i="145"/>
  <c r="P134" i="145"/>
  <c r="L137" i="145" s="1"/>
  <c r="N134" i="145"/>
  <c r="G134" i="145"/>
  <c r="E134" i="145"/>
  <c r="Z133" i="145"/>
  <c r="V133" i="145"/>
  <c r="R133" i="145"/>
  <c r="N133" i="145"/>
  <c r="J133" i="145"/>
  <c r="H136" i="145" s="1"/>
  <c r="AN132" i="145"/>
  <c r="AM132" i="145"/>
  <c r="AK132" i="145"/>
  <c r="AJ132" i="145"/>
  <c r="Z132" i="145"/>
  <c r="V132" i="145"/>
  <c r="R132" i="145"/>
  <c r="N132" i="145"/>
  <c r="J132" i="145"/>
  <c r="H135" i="145" s="1"/>
  <c r="AB131" i="145"/>
  <c r="H146" i="145" s="1"/>
  <c r="Z131" i="145"/>
  <c r="X131" i="145"/>
  <c r="H143" i="145" s="1"/>
  <c r="V131" i="145"/>
  <c r="T131" i="145"/>
  <c r="R131" i="145"/>
  <c r="P131" i="145"/>
  <c r="H137" i="145" s="1"/>
  <c r="N131" i="145"/>
  <c r="L131" i="145"/>
  <c r="H134" i="145" s="1"/>
  <c r="J131" i="145"/>
  <c r="Y130" i="145"/>
  <c r="U130" i="145"/>
  <c r="Q130" i="145"/>
  <c r="M130" i="145"/>
  <c r="I130" i="145"/>
  <c r="E130" i="145"/>
  <c r="Y129" i="145"/>
  <c r="U129" i="145"/>
  <c r="Q129" i="145"/>
  <c r="M129" i="145"/>
  <c r="I129" i="145"/>
  <c r="E129" i="145"/>
  <c r="P76" i="145"/>
  <c r="J14" i="145" s="1"/>
  <c r="K76" i="145"/>
  <c r="P75" i="145"/>
  <c r="J13" i="145" s="1"/>
  <c r="K75" i="145"/>
  <c r="AK32" i="145" l="1"/>
  <c r="E13" i="145"/>
  <c r="E14" i="145"/>
  <c r="AK41" i="145"/>
  <c r="AD87" i="145"/>
  <c r="Y88" i="145" s="1"/>
  <c r="AJ59" i="145"/>
  <c r="AE35" i="145"/>
  <c r="AA36" i="145" s="1"/>
  <c r="AH56" i="145"/>
  <c r="AK35" i="145"/>
  <c r="AG62" i="145"/>
  <c r="AH35" i="145"/>
  <c r="AG68" i="145"/>
  <c r="AQ165" i="145"/>
  <c r="AN135" i="145"/>
  <c r="AK56" i="145"/>
  <c r="AK38" i="145"/>
  <c r="AH38" i="145"/>
  <c r="AF65" i="145"/>
  <c r="AH32" i="145"/>
  <c r="AD32" i="145"/>
  <c r="Y33" i="145" s="1"/>
  <c r="AH41" i="145"/>
  <c r="AN144" i="145"/>
  <c r="AQ168" i="145"/>
  <c r="AJ62" i="145"/>
  <c r="AJ68" i="145"/>
  <c r="F62" i="145"/>
  <c r="AM159" i="145"/>
  <c r="AI160" i="145" s="1"/>
  <c r="AE56" i="145"/>
  <c r="AA57" i="145" s="1"/>
  <c r="AJ65" i="145"/>
  <c r="AI59" i="145"/>
  <c r="AK59" i="145" s="1"/>
  <c r="AM141" i="145"/>
  <c r="AR171" i="145"/>
  <c r="AI90" i="145"/>
  <c r="AI62" i="145"/>
  <c r="AR177" i="145"/>
  <c r="F61" i="145"/>
  <c r="AQ162" i="145"/>
  <c r="AI93" i="145"/>
  <c r="AD65" i="145"/>
  <c r="Y66" i="145" s="1"/>
  <c r="AE65" i="145"/>
  <c r="AA66" i="145" s="1"/>
  <c r="AD59" i="145"/>
  <c r="Y60" i="145" s="1"/>
  <c r="AF68" i="145"/>
  <c r="AD56" i="145"/>
  <c r="Y57" i="145" s="1"/>
  <c r="AE59" i="145"/>
  <c r="AA60" i="145" s="1"/>
  <c r="AF62" i="145"/>
  <c r="AG65" i="145"/>
  <c r="AF59" i="145"/>
  <c r="AI68" i="145"/>
  <c r="AG59" i="145"/>
  <c r="AI65" i="145"/>
  <c r="F67" i="145"/>
  <c r="AE68" i="145" s="1"/>
  <c r="AA69" i="145" s="1"/>
  <c r="AG99" i="145"/>
  <c r="AJ99" i="145"/>
  <c r="AF96" i="145"/>
  <c r="AJ96" i="145"/>
  <c r="F92" i="145"/>
  <c r="AD93" i="145" s="1"/>
  <c r="Y94" i="145" s="1"/>
  <c r="AH87" i="145"/>
  <c r="AJ90" i="145"/>
  <c r="F89" i="145"/>
  <c r="AE90" i="145" s="1"/>
  <c r="AA91" i="145" s="1"/>
  <c r="AG93" i="145"/>
  <c r="AJ93" i="145"/>
  <c r="AK87" i="145"/>
  <c r="AD99" i="145"/>
  <c r="Y100" i="145" s="1"/>
  <c r="AE99" i="145"/>
  <c r="AA100" i="145" s="1"/>
  <c r="AD96" i="145"/>
  <c r="Y97" i="145" s="1"/>
  <c r="AE96" i="145"/>
  <c r="AA97" i="145" s="1"/>
  <c r="AF99" i="145"/>
  <c r="AF93" i="145"/>
  <c r="AG96" i="145"/>
  <c r="AE87" i="145"/>
  <c r="AA88" i="145" s="1"/>
  <c r="AI99" i="145"/>
  <c r="AF90" i="145"/>
  <c r="AG90" i="145"/>
  <c r="AI96" i="145"/>
  <c r="AQ174" i="145"/>
  <c r="AR174" i="145"/>
  <c r="AQ171" i="145"/>
  <c r="AN171" i="145"/>
  <c r="AR168" i="145"/>
  <c r="AS159" i="145"/>
  <c r="AO165" i="145"/>
  <c r="AR165" i="145"/>
  <c r="AO162" i="145"/>
  <c r="AP159" i="145"/>
  <c r="AN162" i="145"/>
  <c r="L177" i="145"/>
  <c r="L171" i="145"/>
  <c r="L178" i="145"/>
  <c r="L172" i="145"/>
  <c r="AR162" i="145"/>
  <c r="F167" i="145"/>
  <c r="AM168" i="145" s="1"/>
  <c r="AI169" i="145" s="1"/>
  <c r="AO171" i="145"/>
  <c r="F173" i="145"/>
  <c r="AM174" i="145" s="1"/>
  <c r="AI175" i="145" s="1"/>
  <c r="AO177" i="145"/>
  <c r="AL165" i="145"/>
  <c r="AG166" i="145" s="1"/>
  <c r="AN177" i="145"/>
  <c r="AM165" i="145"/>
  <c r="AI166" i="145" s="1"/>
  <c r="AN168" i="145"/>
  <c r="F170" i="145"/>
  <c r="AN174" i="145"/>
  <c r="AQ177" i="145"/>
  <c r="AL159" i="145"/>
  <c r="AG160" i="145" s="1"/>
  <c r="AN165" i="145"/>
  <c r="AO168" i="145"/>
  <c r="AO174" i="145"/>
  <c r="F161" i="145"/>
  <c r="AL162" i="145" s="1"/>
  <c r="AG163" i="145" s="1"/>
  <c r="F176" i="145"/>
  <c r="AM147" i="145"/>
  <c r="AN147" i="145"/>
  <c r="AK144" i="145"/>
  <c r="F140" i="145"/>
  <c r="AN141" i="145"/>
  <c r="AK141" i="145"/>
  <c r="AM138" i="145"/>
  <c r="AI132" i="145"/>
  <c r="AE133" i="145" s="1"/>
  <c r="AN138" i="145"/>
  <c r="AK135" i="145"/>
  <c r="AO132" i="145"/>
  <c r="AL132" i="145"/>
  <c r="AH138" i="145"/>
  <c r="AC139" i="145" s="1"/>
  <c r="AI138" i="145"/>
  <c r="AE139" i="145" s="1"/>
  <c r="AJ135" i="145"/>
  <c r="AM144" i="145"/>
  <c r="AM135" i="145"/>
  <c r="AJ138" i="145"/>
  <c r="F146" i="145"/>
  <c r="AH147" i="145" s="1"/>
  <c r="AC148" i="145" s="1"/>
  <c r="AJ147" i="145"/>
  <c r="AH132" i="145"/>
  <c r="AC133" i="145" s="1"/>
  <c r="F134" i="145"/>
  <c r="AI135" i="145" s="1"/>
  <c r="AE136" i="145" s="1"/>
  <c r="AK138" i="145"/>
  <c r="F143" i="145"/>
  <c r="AH144" i="145" s="1"/>
  <c r="AC145" i="145" s="1"/>
  <c r="AJ144" i="145"/>
  <c r="AK147" i="145"/>
  <c r="H140" i="145"/>
  <c r="AJ141" i="145"/>
  <c r="AK68" i="145" l="1"/>
  <c r="AE62" i="145"/>
  <c r="AA63" i="145" s="1"/>
  <c r="AH62" i="145"/>
  <c r="AM162" i="145"/>
  <c r="AI163" i="145" s="1"/>
  <c r="AK96" i="145"/>
  <c r="AK65" i="145"/>
  <c r="AD68" i="145"/>
  <c r="Y69" i="145" s="1"/>
  <c r="AI147" i="145"/>
  <c r="AE148" i="145" s="1"/>
  <c r="AL144" i="145"/>
  <c r="AH96" i="145"/>
  <c r="AL168" i="145"/>
  <c r="AB177" i="145" s="1"/>
  <c r="AL177" i="145" s="1"/>
  <c r="AG178" i="145" s="1"/>
  <c r="AH99" i="145"/>
  <c r="AD62" i="145"/>
  <c r="Y63" i="145" s="1"/>
  <c r="AE93" i="145"/>
  <c r="AA94" i="145" s="1"/>
  <c r="AK62" i="145"/>
  <c r="AS171" i="145"/>
  <c r="AO144" i="145"/>
  <c r="AO141" i="145"/>
  <c r="AS177" i="145"/>
  <c r="AP171" i="145"/>
  <c r="AH65" i="145"/>
  <c r="AH68" i="145"/>
  <c r="AK93" i="145"/>
  <c r="AK90" i="145"/>
  <c r="AS165" i="145"/>
  <c r="AO135" i="145"/>
  <c r="AS162" i="145"/>
  <c r="AS168" i="145"/>
  <c r="AK99" i="145"/>
  <c r="AD90" i="145"/>
  <c r="Y91" i="145" s="1"/>
  <c r="AH59" i="145"/>
  <c r="AH93" i="145"/>
  <c r="AH90" i="145"/>
  <c r="AP177" i="145"/>
  <c r="AS174" i="145"/>
  <c r="AP168" i="145"/>
  <c r="AP162" i="145"/>
  <c r="AP165" i="145"/>
  <c r="AM171" i="145"/>
  <c r="AI172" i="145" s="1"/>
  <c r="AL171" i="145"/>
  <c r="AG172" i="145" s="1"/>
  <c r="AL174" i="145"/>
  <c r="AG175" i="145" s="1"/>
  <c r="AP174" i="145"/>
  <c r="AO147" i="145"/>
  <c r="AO138" i="145"/>
  <c r="AL141" i="145"/>
  <c r="AL138" i="145"/>
  <c r="AL135" i="145"/>
  <c r="AH135" i="145"/>
  <c r="AC136" i="145" s="1"/>
  <c r="AL147" i="145"/>
  <c r="AI144" i="145"/>
  <c r="AE145" i="145" s="1"/>
  <c r="AI141" i="145"/>
  <c r="AE142" i="145" s="1"/>
  <c r="AH141" i="145"/>
  <c r="AC142" i="145" s="1"/>
  <c r="AG169" i="145" l="1"/>
  <c r="AM177" i="145"/>
  <c r="AI178" i="145" s="1"/>
</calcChain>
</file>

<file path=xl/sharedStrings.xml><?xml version="1.0" encoding="utf-8"?>
<sst xmlns="http://schemas.openxmlformats.org/spreadsheetml/2006/main" count="400" uniqueCount="171">
  <si>
    <t>順位</t>
  </si>
  <si>
    <t>(勝敗)</t>
  </si>
  <si>
    <t>勝敗</t>
    <rPh sb="0" eb="2">
      <t>ショウハイ</t>
    </rPh>
    <phoneticPr fontId="21"/>
  </si>
  <si>
    <t>得失ｾｯﾄ</t>
    <rPh sb="0" eb="2">
      <t>トクシツ</t>
    </rPh>
    <phoneticPr fontId="21"/>
  </si>
  <si>
    <t>得失点</t>
    <rPh sb="0" eb="2">
      <t>トクシツ</t>
    </rPh>
    <rPh sb="2" eb="3">
      <t>テン</t>
    </rPh>
    <phoneticPr fontId="21"/>
  </si>
  <si>
    <t>勝</t>
    <rPh sb="0" eb="1">
      <t>カチ</t>
    </rPh>
    <phoneticPr fontId="21"/>
  </si>
  <si>
    <t>敗</t>
    <rPh sb="0" eb="1">
      <t>ハイ</t>
    </rPh>
    <phoneticPr fontId="21"/>
  </si>
  <si>
    <t>失</t>
    <rPh sb="0" eb="1">
      <t>シツ</t>
    </rPh>
    <phoneticPr fontId="21"/>
  </si>
  <si>
    <t>差</t>
    <rPh sb="0" eb="1">
      <t>サ</t>
    </rPh>
    <phoneticPr fontId="21"/>
  </si>
  <si>
    <t>勝</t>
    <rPh sb="0" eb="1">
      <t>カ</t>
    </rPh>
    <phoneticPr fontId="21"/>
  </si>
  <si>
    <t>男子２部優勝</t>
    <rPh sb="0" eb="2">
      <t>ダンシ</t>
    </rPh>
    <rPh sb="3" eb="4">
      <t>ブ</t>
    </rPh>
    <rPh sb="4" eb="6">
      <t>ユウショウ</t>
    </rPh>
    <phoneticPr fontId="2"/>
  </si>
  <si>
    <t>男子３部優勝</t>
    <rPh sb="0" eb="2">
      <t>ダンシ</t>
    </rPh>
    <rPh sb="3" eb="4">
      <t>ブ</t>
    </rPh>
    <rPh sb="4" eb="6">
      <t>ユウショウ</t>
    </rPh>
    <phoneticPr fontId="2"/>
  </si>
  <si>
    <t>男子３部準優勝</t>
    <rPh sb="0" eb="2">
      <t>ダンシ</t>
    </rPh>
    <rPh sb="3" eb="4">
      <t>ブ</t>
    </rPh>
    <rPh sb="4" eb="7">
      <t>ジュンユウショウ</t>
    </rPh>
    <phoneticPr fontId="2"/>
  </si>
  <si>
    <t>敗</t>
  </si>
  <si>
    <t>勝</t>
  </si>
  <si>
    <t>得</t>
    <phoneticPr fontId="21"/>
  </si>
  <si>
    <t>男子５部優勝</t>
    <rPh sb="0" eb="2">
      <t>ダンシ</t>
    </rPh>
    <rPh sb="3" eb="4">
      <t>ブ</t>
    </rPh>
    <rPh sb="4" eb="6">
      <t>ユウショウ</t>
    </rPh>
    <phoneticPr fontId="2"/>
  </si>
  <si>
    <t>石川竜郎</t>
    <rPh sb="0" eb="2">
      <t>イシカワ</t>
    </rPh>
    <rPh sb="2" eb="4">
      <t>タツオ</t>
    </rPh>
    <phoneticPr fontId="2"/>
  </si>
  <si>
    <t>男子２部準優勝</t>
    <rPh sb="0" eb="2">
      <t>ダンシ</t>
    </rPh>
    <rPh sb="3" eb="4">
      <t>ブ</t>
    </rPh>
    <rPh sb="4" eb="7">
      <t>ジュンユウショウ</t>
    </rPh>
    <phoneticPr fontId="2"/>
  </si>
  <si>
    <t>TEAM BLOWIN</t>
  </si>
  <si>
    <t>4</t>
    <phoneticPr fontId="21"/>
  </si>
  <si>
    <t>1</t>
    <phoneticPr fontId="21"/>
  </si>
  <si>
    <t>川之江ｸﾗﾌﾞ</t>
    <rPh sb="0" eb="3">
      <t>カワノエ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</si>
  <si>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</si>
  <si>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</si>
  <si>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男子２部Ａ</t>
    <rPh sb="0" eb="2">
      <t>ダンシ</t>
    </rPh>
    <phoneticPr fontId="21"/>
  </si>
  <si>
    <t>21点3ｹﾞｰﾑ</t>
    <rPh sb="2" eb="3">
      <t>テン</t>
    </rPh>
    <phoneticPr fontId="2"/>
  </si>
  <si>
    <t>女子５部優勝</t>
    <rPh sb="0" eb="2">
      <t>ジョシ</t>
    </rPh>
    <rPh sb="3" eb="4">
      <t>ブ</t>
    </rPh>
    <rPh sb="4" eb="6">
      <t>ユウショウ</t>
    </rPh>
    <phoneticPr fontId="2"/>
  </si>
  <si>
    <t>女子５部準優勝</t>
    <rPh sb="0" eb="2">
      <t>ジョシ</t>
    </rPh>
    <rPh sb="3" eb="4">
      <t>ブ</t>
    </rPh>
    <rPh sb="4" eb="7">
      <t>ジュンユウショウ</t>
    </rPh>
    <phoneticPr fontId="2"/>
  </si>
  <si>
    <t>男子初心者優勝</t>
    <rPh sb="0" eb="2">
      <t>ダンシ</t>
    </rPh>
    <rPh sb="2" eb="5">
      <t>ショシンシャ</t>
    </rPh>
    <rPh sb="5" eb="7">
      <t>ユウショウ</t>
    </rPh>
    <phoneticPr fontId="2"/>
  </si>
  <si>
    <t>男子初心者準優勝</t>
    <rPh sb="0" eb="2">
      <t>ダンシ</t>
    </rPh>
    <rPh sb="2" eb="5">
      <t>ショシンシャ</t>
    </rPh>
    <rPh sb="5" eb="8">
      <t>ジュンユウショウ</t>
    </rPh>
    <phoneticPr fontId="2"/>
  </si>
  <si>
    <t>女子２部優勝</t>
    <rPh sb="0" eb="2">
      <t>ジョシ</t>
    </rPh>
    <rPh sb="3" eb="4">
      <t>ブ</t>
    </rPh>
    <rPh sb="4" eb="6">
      <t>ユウショウ</t>
    </rPh>
    <phoneticPr fontId="2"/>
  </si>
  <si>
    <t>女子２部準優勝</t>
    <rPh sb="0" eb="2">
      <t>ジョシ</t>
    </rPh>
    <rPh sb="3" eb="4">
      <t>ブ</t>
    </rPh>
    <rPh sb="4" eb="7">
      <t>ジュンユウショウ</t>
    </rPh>
    <phoneticPr fontId="2"/>
  </si>
  <si>
    <t>４部</t>
    <rPh sb="1" eb="2">
      <t>ブ</t>
    </rPh>
    <phoneticPr fontId="2"/>
  </si>
  <si>
    <t>５部</t>
    <rPh sb="1" eb="2">
      <t>ブ</t>
    </rPh>
    <phoneticPr fontId="2"/>
  </si>
  <si>
    <t>女子４部優勝</t>
    <rPh sb="0" eb="2">
      <t>ジョシ</t>
    </rPh>
    <rPh sb="3" eb="4">
      <t>ブ</t>
    </rPh>
    <rPh sb="4" eb="6">
      <t>ユウショウ</t>
    </rPh>
    <phoneticPr fontId="2"/>
  </si>
  <si>
    <t>女子４部準優勝</t>
    <rPh sb="0" eb="2">
      <t>ジョシ</t>
    </rPh>
    <rPh sb="3" eb="4">
      <t>ブ</t>
    </rPh>
    <rPh sb="4" eb="7">
      <t>ジュンユウショウ</t>
    </rPh>
    <phoneticPr fontId="2"/>
  </si>
  <si>
    <t>女子初心者優勝</t>
    <rPh sb="0" eb="2">
      <t>ジョシ</t>
    </rPh>
    <rPh sb="2" eb="5">
      <t>ショシンシャ</t>
    </rPh>
    <rPh sb="5" eb="7">
      <t>ユウショウ</t>
    </rPh>
    <phoneticPr fontId="2"/>
  </si>
  <si>
    <t>女子初心者準優勝</t>
    <rPh sb="0" eb="2">
      <t>ジョシ</t>
    </rPh>
    <rPh sb="2" eb="5">
      <t>ショシンシャ</t>
    </rPh>
    <rPh sb="5" eb="8">
      <t>ジュンユウショウ</t>
    </rPh>
    <phoneticPr fontId="2"/>
  </si>
  <si>
    <t>15点3ｹﾞｰﾑ</t>
    <rPh sb="2" eb="3">
      <t>テン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</si>
  <si>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</si>
  <si>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</si>
  <si>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関川ｸﾗﾌﾞ</t>
    <rPh sb="0" eb="2">
      <t>セキガワ</t>
    </rPh>
    <phoneticPr fontId="2"/>
  </si>
  <si>
    <t>隅田姉文</t>
    <rPh sb="0" eb="2">
      <t>スミタ</t>
    </rPh>
    <rPh sb="2" eb="3">
      <t>アネ</t>
    </rPh>
    <rPh sb="3" eb="4">
      <t>フミ</t>
    </rPh>
    <phoneticPr fontId="2"/>
  </si>
  <si>
    <t>合田拳斗</t>
    <rPh sb="0" eb="2">
      <t>ゴウダ</t>
    </rPh>
    <rPh sb="2" eb="3">
      <t>ケン</t>
    </rPh>
    <rPh sb="3" eb="4">
      <t>ト</t>
    </rPh>
    <phoneticPr fontId="2"/>
  </si>
  <si>
    <t>山川慶翔</t>
    <rPh sb="0" eb="2">
      <t>ヤマカワ</t>
    </rPh>
    <rPh sb="2" eb="3">
      <t>ケイ</t>
    </rPh>
    <rPh sb="3" eb="4">
      <t>ショウ</t>
    </rPh>
    <phoneticPr fontId="2"/>
  </si>
  <si>
    <t>新宮中学校</t>
    <rPh sb="0" eb="2">
      <t>シングウ</t>
    </rPh>
    <rPh sb="2" eb="5">
      <t>チュウガッコウ</t>
    </rPh>
    <phoneticPr fontId="2"/>
  </si>
  <si>
    <t>合田直子</t>
    <rPh sb="0" eb="2">
      <t>ゴウダ</t>
    </rPh>
    <rPh sb="2" eb="4">
      <t>ナオコ</t>
    </rPh>
    <phoneticPr fontId="2"/>
  </si>
  <si>
    <t>楠健一</t>
    <rPh sb="0" eb="1">
      <t>クスノキ</t>
    </rPh>
    <rPh sb="1" eb="3">
      <t>ケンイチ</t>
    </rPh>
    <phoneticPr fontId="2"/>
  </si>
  <si>
    <t>續木友葵</t>
    <rPh sb="0" eb="2">
      <t>ツヅキ</t>
    </rPh>
    <rPh sb="2" eb="3">
      <t>トモ</t>
    </rPh>
    <rPh sb="3" eb="4">
      <t>アオイ</t>
    </rPh>
    <phoneticPr fontId="2"/>
  </si>
  <si>
    <t>男子５部準優勝</t>
    <rPh sb="0" eb="2">
      <t>ダンシ</t>
    </rPh>
    <rPh sb="3" eb="4">
      <t>ブ</t>
    </rPh>
    <rPh sb="4" eb="7">
      <t>ジュンユウショウ</t>
    </rPh>
    <phoneticPr fontId="2"/>
  </si>
  <si>
    <t>眞鍋浩二</t>
    <rPh sb="0" eb="2">
      <t>マナベ</t>
    </rPh>
    <rPh sb="2" eb="4">
      <t>コウジ</t>
    </rPh>
    <phoneticPr fontId="2"/>
  </si>
  <si>
    <t>仙波史也</t>
    <rPh sb="0" eb="2">
      <t>センバ</t>
    </rPh>
    <rPh sb="2" eb="3">
      <t>シ</t>
    </rPh>
    <rPh sb="3" eb="4">
      <t>ヤ</t>
    </rPh>
    <phoneticPr fontId="2"/>
  </si>
  <si>
    <t>森勇気</t>
    <rPh sb="0" eb="1">
      <t>モリ</t>
    </rPh>
    <rPh sb="1" eb="3">
      <t>ユウキ</t>
    </rPh>
    <phoneticPr fontId="2"/>
  </si>
  <si>
    <t>今井康浩</t>
    <rPh sb="0" eb="4">
      <t>イマイ</t>
    </rPh>
    <phoneticPr fontId="2"/>
  </si>
  <si>
    <t>長原芽美</t>
    <rPh sb="0" eb="2">
      <t>ナガハラ</t>
    </rPh>
    <rPh sb="2" eb="3">
      <t>メ</t>
    </rPh>
    <rPh sb="3" eb="4">
      <t>ミ</t>
    </rPh>
    <phoneticPr fontId="2"/>
  </si>
  <si>
    <t>今井教室</t>
    <rPh sb="0" eb="2">
      <t>イマイ</t>
    </rPh>
    <rPh sb="2" eb="4">
      <t>キョウシツ</t>
    </rPh>
    <phoneticPr fontId="2"/>
  </si>
  <si>
    <t>池内義幸</t>
    <rPh sb="0" eb="2">
      <t>イケウチ</t>
    </rPh>
    <rPh sb="2" eb="4">
      <t>ヨシユキ</t>
    </rPh>
    <phoneticPr fontId="2"/>
  </si>
  <si>
    <t>近藤康太</t>
    <rPh sb="0" eb="2">
      <t>コンドウ</t>
    </rPh>
    <rPh sb="2" eb="4">
      <t>コウタ</t>
    </rPh>
    <phoneticPr fontId="2"/>
  </si>
  <si>
    <t>新居浜東高校</t>
    <rPh sb="0" eb="3">
      <t>ニイハマ</t>
    </rPh>
    <rPh sb="3" eb="4">
      <t>ヒガシ</t>
    </rPh>
    <rPh sb="4" eb="6">
      <t>コウコウ</t>
    </rPh>
    <phoneticPr fontId="2"/>
  </si>
  <si>
    <t>新田高校</t>
    <rPh sb="0" eb="2">
      <t>ニッタ</t>
    </rPh>
    <rPh sb="2" eb="4">
      <t>コウコウ</t>
    </rPh>
    <phoneticPr fontId="2"/>
  </si>
  <si>
    <t>寺尾孝介</t>
    <rPh sb="0" eb="2">
      <t>テラオ</t>
    </rPh>
    <rPh sb="2" eb="4">
      <t>コウスケ</t>
    </rPh>
    <phoneticPr fontId="2"/>
  </si>
  <si>
    <t>髙橋善子</t>
    <rPh sb="0" eb="2">
      <t>タカハシ</t>
    </rPh>
    <rPh sb="2" eb="4">
      <t>ヨシコ</t>
    </rPh>
    <phoneticPr fontId="2"/>
  </si>
  <si>
    <t>星加実玖</t>
    <rPh sb="0" eb="1">
      <t>ホシ</t>
    </rPh>
    <rPh sb="1" eb="2">
      <t>カ</t>
    </rPh>
    <rPh sb="2" eb="3">
      <t>ミ</t>
    </rPh>
    <rPh sb="3" eb="4">
      <t>ク</t>
    </rPh>
    <phoneticPr fontId="2"/>
  </si>
  <si>
    <t>女子２部・男子3部</t>
    <phoneticPr fontId="21"/>
  </si>
  <si>
    <t>長野祐也</t>
    <rPh sb="0" eb="2">
      <t>ナガノ</t>
    </rPh>
    <rPh sb="2" eb="4">
      <t>ユウヤ</t>
    </rPh>
    <phoneticPr fontId="2"/>
  </si>
  <si>
    <t>柚山治</t>
    <rPh sb="0" eb="2">
      <t>ユヤマ</t>
    </rPh>
    <rPh sb="2" eb="3">
      <t>オサム</t>
    </rPh>
    <phoneticPr fontId="2"/>
  </si>
  <si>
    <t>藤田虹星</t>
    <rPh sb="0" eb="2">
      <t>フジタ</t>
    </rPh>
    <rPh sb="2" eb="3">
      <t>ニジ</t>
    </rPh>
    <rPh sb="3" eb="4">
      <t>ホシ</t>
    </rPh>
    <phoneticPr fontId="2"/>
  </si>
  <si>
    <t>ﾊﾟﾝﾊﾟｰｽﾚﾝｼﾞｬｰ</t>
  </si>
  <si>
    <t>男子５部</t>
    <phoneticPr fontId="21"/>
  </si>
  <si>
    <t>續木雅仁</t>
    <rPh sb="0" eb="2">
      <t>ツヅキ</t>
    </rPh>
    <rPh sb="2" eb="3">
      <t>ガ</t>
    </rPh>
    <rPh sb="3" eb="4">
      <t>ジン</t>
    </rPh>
    <phoneticPr fontId="2"/>
  </si>
  <si>
    <t>續木蒼馬</t>
    <rPh sb="0" eb="2">
      <t>ツヅキ</t>
    </rPh>
    <rPh sb="2" eb="4">
      <t>ソウマ</t>
    </rPh>
    <phoneticPr fontId="2"/>
  </si>
  <si>
    <t>市山みきお</t>
    <rPh sb="0" eb="2">
      <t>イチヤマ</t>
    </rPh>
    <phoneticPr fontId="2"/>
  </si>
  <si>
    <t>市山みちこ</t>
    <rPh sb="0" eb="2">
      <t>イチヤマ</t>
    </rPh>
    <phoneticPr fontId="2"/>
  </si>
  <si>
    <t>川上俊満</t>
    <rPh sb="0" eb="2">
      <t>カワカミ</t>
    </rPh>
    <rPh sb="2" eb="4">
      <t>トシミツ</t>
    </rPh>
    <phoneticPr fontId="2"/>
  </si>
  <si>
    <t>尾﨑葉太</t>
    <rPh sb="0" eb="2">
      <t>オザキ</t>
    </rPh>
    <rPh sb="2" eb="3">
      <t>ハ</t>
    </rPh>
    <rPh sb="3" eb="4">
      <t>タ</t>
    </rPh>
    <phoneticPr fontId="2"/>
  </si>
  <si>
    <t>土居中ﾊﾞﾄﾞﾐﾝﾄﾝ部</t>
    <rPh sb="0" eb="3">
      <t>ドイチュウ</t>
    </rPh>
    <rPh sb="11" eb="12">
      <t>ブ</t>
    </rPh>
    <phoneticPr fontId="2"/>
  </si>
  <si>
    <t>男子初心者</t>
    <rPh sb="0" eb="2">
      <t>ダンシ</t>
    </rPh>
    <rPh sb="2" eb="5">
      <t>ショシンシャ</t>
    </rPh>
    <phoneticPr fontId="21"/>
  </si>
  <si>
    <t>男子初心者</t>
    <rPh sb="2" eb="5">
      <t>ショシンシャ</t>
    </rPh>
    <phoneticPr fontId="21"/>
  </si>
  <si>
    <t>近藤英樹</t>
    <rPh sb="0" eb="2">
      <t>コンドウ</t>
    </rPh>
    <rPh sb="2" eb="4">
      <t>ヒデキ</t>
    </rPh>
    <phoneticPr fontId="1"/>
  </si>
  <si>
    <t>石原結人</t>
    <rPh sb="0" eb="2">
      <t>イシハラ</t>
    </rPh>
    <rPh sb="2" eb="3">
      <t>ユイ</t>
    </rPh>
    <rPh sb="3" eb="4">
      <t>ヒト</t>
    </rPh>
    <phoneticPr fontId="1"/>
  </si>
  <si>
    <t>山内賢信</t>
    <rPh sb="0" eb="2">
      <t>ヤマウチ</t>
    </rPh>
    <rPh sb="2" eb="4">
      <t>ケンシン</t>
    </rPh>
    <phoneticPr fontId="2"/>
  </si>
  <si>
    <t>村上稜真</t>
    <rPh sb="0" eb="2">
      <t>ムラカミ</t>
    </rPh>
    <rPh sb="2" eb="3">
      <t>リョウ</t>
    </rPh>
    <rPh sb="3" eb="4">
      <t>マ</t>
    </rPh>
    <phoneticPr fontId="2"/>
  </si>
  <si>
    <t>曽根悠斗</t>
    <rPh sb="0" eb="2">
      <t>ソネ</t>
    </rPh>
    <rPh sb="2" eb="3">
      <t>ユウ</t>
    </rPh>
    <rPh sb="3" eb="4">
      <t>ト</t>
    </rPh>
    <phoneticPr fontId="2"/>
  </si>
  <si>
    <t>川上真聖</t>
    <rPh sb="0" eb="2">
      <t>カワカミ</t>
    </rPh>
    <rPh sb="2" eb="3">
      <t>マ</t>
    </rPh>
    <rPh sb="3" eb="4">
      <t>キヨシ</t>
    </rPh>
    <phoneticPr fontId="2"/>
  </si>
  <si>
    <t>玉井源起</t>
    <rPh sb="0" eb="2">
      <t>タマイ</t>
    </rPh>
    <rPh sb="2" eb="3">
      <t>ゲン</t>
    </rPh>
    <rPh sb="3" eb="4">
      <t>キ</t>
    </rPh>
    <phoneticPr fontId="2"/>
  </si>
  <si>
    <t>真鍋颯汰</t>
    <rPh sb="0" eb="2">
      <t>マナベ</t>
    </rPh>
    <rPh sb="2" eb="4">
      <t>ソウタ</t>
    </rPh>
    <phoneticPr fontId="2"/>
  </si>
  <si>
    <t>藤田徠聖</t>
    <rPh sb="0" eb="2">
      <t>フジタ</t>
    </rPh>
    <rPh sb="2" eb="3">
      <t>ライ</t>
    </rPh>
    <rPh sb="3" eb="4">
      <t>キヨシ</t>
    </rPh>
    <phoneticPr fontId="2"/>
  </si>
  <si>
    <t>吉富一登</t>
    <rPh sb="0" eb="2">
      <t>ヨシトミ</t>
    </rPh>
    <rPh sb="2" eb="4">
      <t>カズト</t>
    </rPh>
    <phoneticPr fontId="2"/>
  </si>
  <si>
    <t>森實将斗</t>
    <rPh sb="0" eb="2">
      <t>モリザネ</t>
    </rPh>
    <rPh sb="2" eb="4">
      <t>マサト</t>
    </rPh>
    <phoneticPr fontId="1"/>
  </si>
  <si>
    <t>山中愁智</t>
    <rPh sb="0" eb="2">
      <t>ヤマナカ</t>
    </rPh>
    <rPh sb="2" eb="3">
      <t>シュウ</t>
    </rPh>
    <rPh sb="3" eb="4">
      <t>チ</t>
    </rPh>
    <phoneticPr fontId="1"/>
  </si>
  <si>
    <t>女子３部・４部・５部</t>
    <rPh sb="0" eb="2">
      <t>ジョシ</t>
    </rPh>
    <rPh sb="3" eb="4">
      <t>ブ</t>
    </rPh>
    <rPh sb="6" eb="7">
      <t>ブ</t>
    </rPh>
    <rPh sb="9" eb="10">
      <t>ブ</t>
    </rPh>
    <phoneticPr fontId="21"/>
  </si>
  <si>
    <t>女子初心者</t>
    <rPh sb="0" eb="2">
      <t>ジョシ</t>
    </rPh>
    <rPh sb="2" eb="5">
      <t>ショシンシャ</t>
    </rPh>
    <phoneticPr fontId="21"/>
  </si>
  <si>
    <t>女子３部・４部・５部</t>
    <phoneticPr fontId="2"/>
  </si>
  <si>
    <t>鈴木華奈</t>
    <rPh sb="0" eb="2">
      <t>スズキ</t>
    </rPh>
    <rPh sb="2" eb="4">
      <t>カナ</t>
    </rPh>
    <phoneticPr fontId="2"/>
  </si>
  <si>
    <t>鎌田晴</t>
    <rPh sb="0" eb="2">
      <t>カマタ</t>
    </rPh>
    <rPh sb="2" eb="3">
      <t>ハル</t>
    </rPh>
    <phoneticPr fontId="2"/>
  </si>
  <si>
    <t>山中咲穂</t>
    <rPh sb="0" eb="2">
      <t>ヤマナカ</t>
    </rPh>
    <rPh sb="2" eb="4">
      <t>サホ</t>
    </rPh>
    <phoneticPr fontId="2"/>
  </si>
  <si>
    <t>滝本美玲</t>
    <rPh sb="0" eb="2">
      <t>タキモト</t>
    </rPh>
    <rPh sb="2" eb="4">
      <t>ミレイ</t>
    </rPh>
    <phoneticPr fontId="2"/>
  </si>
  <si>
    <t>土居中女子ﾊﾞﾄﾞﾐﾝﾄﾝ</t>
    <rPh sb="0" eb="3">
      <t>ドイチュウ</t>
    </rPh>
    <rPh sb="3" eb="5">
      <t>ジョシ</t>
    </rPh>
    <phoneticPr fontId="2"/>
  </si>
  <si>
    <t>高橋 理夢</t>
  </si>
  <si>
    <t>加地 和佳奈</t>
  </si>
  <si>
    <t>今城 亜美</t>
  </si>
  <si>
    <t>瀬戸丸優音</t>
  </si>
  <si>
    <t>猪川京子</t>
    <rPh sb="0" eb="2">
      <t>イカワ</t>
    </rPh>
    <rPh sb="2" eb="4">
      <t>キョウコ</t>
    </rPh>
    <phoneticPr fontId="2"/>
  </si>
  <si>
    <t>續木晶子</t>
    <rPh sb="0" eb="2">
      <t>ツヅキ</t>
    </rPh>
    <rPh sb="2" eb="4">
      <t>マサコ</t>
    </rPh>
    <phoneticPr fontId="2"/>
  </si>
  <si>
    <t>猪川ももか</t>
    <rPh sb="0" eb="2">
      <t>イカワ</t>
    </rPh>
    <phoneticPr fontId="2"/>
  </si>
  <si>
    <t>池内一優</t>
    <rPh sb="0" eb="2">
      <t>イケウチ</t>
    </rPh>
    <rPh sb="2" eb="4">
      <t>イチユウ</t>
    </rPh>
    <phoneticPr fontId="2"/>
  </si>
  <si>
    <t>土居高校</t>
    <rPh sb="0" eb="4">
      <t>ドイコウコウ</t>
    </rPh>
    <phoneticPr fontId="2"/>
  </si>
  <si>
    <t>新居浜東高校</t>
    <rPh sb="0" eb="6">
      <t>ニイハマヒガシコウコウ</t>
    </rPh>
    <phoneticPr fontId="2"/>
  </si>
  <si>
    <t>尾藤陽向</t>
    <rPh sb="0" eb="2">
      <t>ビトウ</t>
    </rPh>
    <rPh sb="2" eb="3">
      <t>ヨウ</t>
    </rPh>
    <rPh sb="3" eb="4">
      <t>ム</t>
    </rPh>
    <phoneticPr fontId="2"/>
  </si>
  <si>
    <t>土居中学校</t>
    <rPh sb="0" eb="3">
      <t>ドイチュウ</t>
    </rPh>
    <rPh sb="3" eb="5">
      <t>ガッコウ</t>
    </rPh>
    <phoneticPr fontId="2"/>
  </si>
  <si>
    <t>長原凪沙</t>
    <rPh sb="0" eb="2">
      <t>ナガハラ</t>
    </rPh>
    <rPh sb="2" eb="3">
      <t>ナギ</t>
    </rPh>
    <rPh sb="3" eb="4">
      <t>サ</t>
    </rPh>
    <phoneticPr fontId="2"/>
  </si>
  <si>
    <t>川之江ｸﾗﾌﾞ</t>
    <rPh sb="0" eb="1">
      <t>カワ</t>
    </rPh>
    <rPh sb="1" eb="3">
      <t>ノエ</t>
    </rPh>
    <phoneticPr fontId="2"/>
  </si>
  <si>
    <t>第８回　初太郎杯 市内バドミントン大会</t>
    <rPh sb="0" eb="1">
      <t>ダイ</t>
    </rPh>
    <rPh sb="2" eb="3">
      <t>カイ</t>
    </rPh>
    <rPh sb="4" eb="7">
      <t>ハツタロウ</t>
    </rPh>
    <rPh sb="7" eb="8">
      <t>ハイ</t>
    </rPh>
    <rPh sb="9" eb="11">
      <t>シナイ</t>
    </rPh>
    <rPh sb="17" eb="19">
      <t>タイカイ</t>
    </rPh>
    <phoneticPr fontId="2"/>
  </si>
  <si>
    <t>星加結心</t>
    <phoneticPr fontId="2"/>
  </si>
  <si>
    <t>佐伯寿望愛</t>
    <phoneticPr fontId="2"/>
  </si>
  <si>
    <t>白木彩夏</t>
    <phoneticPr fontId="2"/>
  </si>
  <si>
    <t>前田虹羽</t>
    <phoneticPr fontId="2"/>
  </si>
  <si>
    <t>笹野芽生</t>
    <phoneticPr fontId="2"/>
  </si>
  <si>
    <t>山内荊橙</t>
    <phoneticPr fontId="2"/>
  </si>
  <si>
    <t>猪川なのは</t>
    <phoneticPr fontId="2"/>
  </si>
  <si>
    <t>江口優李奈</t>
    <phoneticPr fontId="2"/>
  </si>
  <si>
    <t>ｼｭｰﾃｨﾝｸﾞｽﾀｰ</t>
  </si>
  <si>
    <t>安井大悟</t>
    <rPh sb="0" eb="2">
      <t>ヤスイ</t>
    </rPh>
    <rPh sb="2" eb="4">
      <t>ダイゴ</t>
    </rPh>
    <phoneticPr fontId="2"/>
  </si>
  <si>
    <t>長﨑陽司</t>
    <rPh sb="0" eb="2">
      <t>ナガサキ</t>
    </rPh>
    <rPh sb="2" eb="4">
      <t>ヨウジ</t>
    </rPh>
    <phoneticPr fontId="2"/>
  </si>
  <si>
    <t>新宮中学校</t>
    <rPh sb="0" eb="5">
      <t>シングウチュウガッコウ</t>
    </rPh>
    <phoneticPr fontId="2"/>
  </si>
  <si>
    <t>yonden</t>
  </si>
  <si>
    <t>女子３部　認定優勝</t>
    <rPh sb="0" eb="2">
      <t>ジョシ</t>
    </rPh>
    <rPh sb="3" eb="4">
      <t>ブ</t>
    </rPh>
    <rPh sb="5" eb="7">
      <t>ニンテイ</t>
    </rPh>
    <rPh sb="7" eb="9">
      <t>ユウショウ</t>
    </rPh>
    <phoneticPr fontId="2"/>
  </si>
  <si>
    <t>尾﨑謙二</t>
    <rPh sb="0" eb="2">
      <t>オザキ</t>
    </rPh>
    <rPh sb="2" eb="4">
      <t>ケンジ</t>
    </rPh>
    <phoneticPr fontId="20"/>
  </si>
  <si>
    <t>尾崎慎</t>
  </si>
  <si>
    <t>男子２部</t>
    <phoneticPr fontId="21"/>
  </si>
  <si>
    <t>キケン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</si>
  <si>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</si>
  <si>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</si>
  <si>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</si>
  <si>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</si>
  <si>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-</t>
    <phoneticPr fontId="2"/>
  </si>
  <si>
    <t>×</t>
    <phoneticPr fontId="2"/>
  </si>
  <si>
    <t>5</t>
    <phoneticPr fontId="2"/>
  </si>
  <si>
    <t>6</t>
    <phoneticPr fontId="2"/>
  </si>
  <si>
    <t>4</t>
    <phoneticPr fontId="2"/>
  </si>
  <si>
    <t>7</t>
    <phoneticPr fontId="2"/>
  </si>
  <si>
    <t>令和４年９月４日（日）　川之江体育館　参加人数62名</t>
    <rPh sb="0" eb="2">
      <t>レイワ</t>
    </rPh>
    <rPh sb="3" eb="4">
      <t>ネン</t>
    </rPh>
    <rPh sb="5" eb="6">
      <t>ガツ</t>
    </rPh>
    <rPh sb="7" eb="8">
      <t>ヒ</t>
    </rPh>
    <rPh sb="9" eb="10">
      <t>ヒ</t>
    </rPh>
    <rPh sb="12" eb="15">
      <t>カワノエ</t>
    </rPh>
    <rPh sb="15" eb="18">
      <t>タイイクカン</t>
    </rPh>
    <rPh sb="19" eb="21">
      <t>サンカ</t>
    </rPh>
    <rPh sb="21" eb="23">
      <t>ニンズウ</t>
    </rPh>
    <rPh sb="25" eb="26">
      <t>メイ</t>
    </rPh>
    <phoneticPr fontId="2"/>
  </si>
  <si>
    <t>男子２部 優勝</t>
    <rPh sb="0" eb="2">
      <t>ダンシ</t>
    </rPh>
    <rPh sb="3" eb="4">
      <t>ブ</t>
    </rPh>
    <rPh sb="5" eb="7">
      <t>ユウショウ</t>
    </rPh>
    <phoneticPr fontId="2"/>
  </si>
  <si>
    <t>男子３部 優勝</t>
    <rPh sb="0" eb="2">
      <t>ダンシ</t>
    </rPh>
    <rPh sb="3" eb="4">
      <t>ブ</t>
    </rPh>
    <rPh sb="5" eb="7">
      <t>ユウショウ</t>
    </rPh>
    <phoneticPr fontId="2"/>
  </si>
  <si>
    <t>男子５部 優勝</t>
    <rPh sb="0" eb="2">
      <t>ダンシ</t>
    </rPh>
    <rPh sb="3" eb="4">
      <t>ブ</t>
    </rPh>
    <rPh sb="5" eb="7">
      <t>ユウショウ</t>
    </rPh>
    <phoneticPr fontId="2"/>
  </si>
  <si>
    <t>男子初心者 優勝</t>
    <rPh sb="0" eb="2">
      <t>ダンシ</t>
    </rPh>
    <rPh sb="2" eb="5">
      <t>ショシンシャ</t>
    </rPh>
    <rPh sb="6" eb="8">
      <t>ユウショウ</t>
    </rPh>
    <phoneticPr fontId="2"/>
  </si>
  <si>
    <t>男子２部 準優勝</t>
    <rPh sb="0" eb="2">
      <t>ダンシ</t>
    </rPh>
    <rPh sb="3" eb="4">
      <t>ブ</t>
    </rPh>
    <rPh sb="5" eb="8">
      <t>ジュンユウショウ</t>
    </rPh>
    <phoneticPr fontId="2"/>
  </si>
  <si>
    <t>男子３部 準優勝</t>
    <rPh sb="0" eb="2">
      <t>ダンシ</t>
    </rPh>
    <rPh sb="3" eb="4">
      <t>ブ</t>
    </rPh>
    <rPh sb="5" eb="6">
      <t>ジュン</t>
    </rPh>
    <rPh sb="6" eb="8">
      <t>ユウショウ</t>
    </rPh>
    <phoneticPr fontId="2"/>
  </si>
  <si>
    <t>男子５部 準優勝</t>
    <rPh sb="0" eb="2">
      <t>ダンシ</t>
    </rPh>
    <rPh sb="3" eb="4">
      <t>ブ</t>
    </rPh>
    <rPh sb="5" eb="6">
      <t>ジュン</t>
    </rPh>
    <rPh sb="6" eb="8">
      <t>ユウショウ</t>
    </rPh>
    <phoneticPr fontId="2"/>
  </si>
  <si>
    <t>男子初心者 準優勝</t>
    <rPh sb="0" eb="2">
      <t>ダンシ</t>
    </rPh>
    <rPh sb="2" eb="5">
      <t>ショシンシャ</t>
    </rPh>
    <rPh sb="6" eb="7">
      <t>ジュン</t>
    </rPh>
    <rPh sb="7" eb="9">
      <t>ユウショウ</t>
    </rPh>
    <phoneticPr fontId="2"/>
  </si>
  <si>
    <t>女子２部 優勝</t>
    <rPh sb="0" eb="2">
      <t>ジョシ</t>
    </rPh>
    <rPh sb="3" eb="4">
      <t>ブ</t>
    </rPh>
    <rPh sb="5" eb="7">
      <t>ユウショウ</t>
    </rPh>
    <phoneticPr fontId="2"/>
  </si>
  <si>
    <t>女子３部 認定優勝</t>
    <rPh sb="0" eb="2">
      <t>ジョシ</t>
    </rPh>
    <rPh sb="3" eb="4">
      <t>ブ</t>
    </rPh>
    <rPh sb="5" eb="7">
      <t>ニンテイ</t>
    </rPh>
    <rPh sb="7" eb="9">
      <t>ユウショウ</t>
    </rPh>
    <phoneticPr fontId="2"/>
  </si>
  <si>
    <t>女子４部 優勝</t>
    <rPh sb="0" eb="2">
      <t>ジョシ</t>
    </rPh>
    <rPh sb="3" eb="4">
      <t>ブ</t>
    </rPh>
    <rPh sb="5" eb="7">
      <t>ユウショウ</t>
    </rPh>
    <phoneticPr fontId="2"/>
  </si>
  <si>
    <t>女子５部 優勝</t>
    <rPh sb="0" eb="2">
      <t>ジョシ</t>
    </rPh>
    <rPh sb="3" eb="4">
      <t>ブ</t>
    </rPh>
    <rPh sb="5" eb="7">
      <t>ユウショウ</t>
    </rPh>
    <phoneticPr fontId="2"/>
  </si>
  <si>
    <t>女子初心者 優勝</t>
    <rPh sb="0" eb="2">
      <t>ジョシ</t>
    </rPh>
    <rPh sb="2" eb="5">
      <t>ショシンシャ</t>
    </rPh>
    <rPh sb="6" eb="8">
      <t>ユウショウ</t>
    </rPh>
    <phoneticPr fontId="2"/>
  </si>
  <si>
    <t>女子２部 準優勝</t>
    <rPh sb="0" eb="2">
      <t>ジョシ</t>
    </rPh>
    <rPh sb="3" eb="4">
      <t>ブ</t>
    </rPh>
    <rPh sb="5" eb="8">
      <t>ジュンユウショウ</t>
    </rPh>
    <phoneticPr fontId="2"/>
  </si>
  <si>
    <t>女子４部 準優勝</t>
    <rPh sb="0" eb="2">
      <t>ジョシ</t>
    </rPh>
    <rPh sb="3" eb="4">
      <t>ブ</t>
    </rPh>
    <rPh sb="5" eb="6">
      <t>ジュン</t>
    </rPh>
    <rPh sb="6" eb="8">
      <t>ユウショウ</t>
    </rPh>
    <phoneticPr fontId="2"/>
  </si>
  <si>
    <t>女子５部 準優勝</t>
    <rPh sb="0" eb="2">
      <t>ジョシ</t>
    </rPh>
    <rPh sb="3" eb="4">
      <t>ブ</t>
    </rPh>
    <rPh sb="5" eb="6">
      <t>ジュン</t>
    </rPh>
    <rPh sb="6" eb="8">
      <t>ユウショウ</t>
    </rPh>
    <phoneticPr fontId="2"/>
  </si>
  <si>
    <t>女子初心者 準優勝</t>
    <rPh sb="0" eb="2">
      <t>ジョシ</t>
    </rPh>
    <rPh sb="2" eb="5">
      <t>ショシンシャ</t>
    </rPh>
    <rPh sb="6" eb="7">
      <t>ジュン</t>
    </rPh>
    <rPh sb="7" eb="9">
      <t>ユウショウ</t>
    </rPh>
    <phoneticPr fontId="2"/>
  </si>
  <si>
    <t>－</t>
    <phoneticPr fontId="2"/>
  </si>
  <si>
    <t>土居中ﾊﾞﾄﾞﾐﾝﾄﾝ部</t>
  </si>
  <si>
    <t>女子２部</t>
    <rPh sb="0" eb="2">
      <t>ジョシ</t>
    </rPh>
    <rPh sb="3" eb="4">
      <t>ブ</t>
    </rPh>
    <phoneticPr fontId="21"/>
  </si>
  <si>
    <t>男子3部</t>
    <phoneticPr fontId="21"/>
  </si>
  <si>
    <t>上表の順位結果により、各クラスの優勝と準優勝を決定する。（同クラスに全部負けても、上表の順位が上なら上位）</t>
    <rPh sb="0" eb="2">
      <t>ジョウヒョウ</t>
    </rPh>
    <rPh sb="3" eb="5">
      <t>ジュンイ</t>
    </rPh>
    <rPh sb="5" eb="7">
      <t>ケッカ</t>
    </rPh>
    <rPh sb="11" eb="12">
      <t>カク</t>
    </rPh>
    <rPh sb="16" eb="18">
      <t>ユウショウ</t>
    </rPh>
    <rPh sb="19" eb="20">
      <t>ジュン</t>
    </rPh>
    <rPh sb="20" eb="22">
      <t>ユウショウ</t>
    </rPh>
    <rPh sb="23" eb="25">
      <t>ケッテイ</t>
    </rPh>
    <phoneticPr fontId="21"/>
  </si>
  <si>
    <t>各コートへアルコールとペーパータオルを配備。審判用紙のバインダーは本部でも除菌シートで毎回拭き取り。手袋で手渡し。</t>
    <rPh sb="0" eb="1">
      <t>カク</t>
    </rPh>
    <rPh sb="19" eb="21">
      <t>ハイビ</t>
    </rPh>
    <rPh sb="22" eb="26">
      <t>シンパンヨウシ</t>
    </rPh>
    <rPh sb="33" eb="35">
      <t>ホンブ</t>
    </rPh>
    <rPh sb="37" eb="39">
      <t>ジョキン</t>
    </rPh>
    <rPh sb="43" eb="45">
      <t>マイカイ</t>
    </rPh>
    <rPh sb="45" eb="46">
      <t>フ</t>
    </rPh>
    <rPh sb="47" eb="48">
      <t>ト</t>
    </rPh>
    <rPh sb="50" eb="52">
      <t>テブクロ</t>
    </rPh>
    <rPh sb="53" eb="55">
      <t>テワタ</t>
    </rPh>
    <phoneticPr fontId="57"/>
  </si>
  <si>
    <t>1試合27分計算で丁度くらい。14時頃、２部決勝のファイナルを残すのみとなった。15時頃には片付けまで完了。</t>
    <rPh sb="1" eb="3">
      <t>シアイ</t>
    </rPh>
    <rPh sb="5" eb="6">
      <t>フン</t>
    </rPh>
    <rPh sb="6" eb="8">
      <t>ケイサン</t>
    </rPh>
    <rPh sb="9" eb="11">
      <t>チョウド</t>
    </rPh>
    <phoneticPr fontId="2"/>
  </si>
  <si>
    <t>15時～17時までコート開放。</t>
    <rPh sb="2" eb="3">
      <t>ジ</t>
    </rPh>
    <rPh sb="6" eb="7">
      <t>ジ</t>
    </rPh>
    <rPh sb="12" eb="14">
      <t>カイホウ</t>
    </rPh>
    <phoneticPr fontId="2"/>
  </si>
  <si>
    <t>コロナ対策として、健康チェックシートの提出。荷物は２階。ランク毎にコートを分けて感染防止を図った。</t>
    <rPh sb="3" eb="5">
      <t>タイサク</t>
    </rPh>
    <rPh sb="9" eb="11">
      <t>ケンコウ</t>
    </rPh>
    <rPh sb="19" eb="21">
      <t>テイシュツ</t>
    </rPh>
    <phoneticPr fontId="57"/>
  </si>
  <si>
    <t>６コート使用。初心者だけ15点３ゲームとした。本部席専任1名（薦田）だったが、多数の手伝いにより順調に進行したが、</t>
    <rPh sb="4" eb="6">
      <t>シヨウ</t>
    </rPh>
    <rPh sb="7" eb="10">
      <t>ショシンシャ</t>
    </rPh>
    <rPh sb="14" eb="15">
      <t>テン</t>
    </rPh>
    <phoneticPr fontId="2"/>
  </si>
  <si>
    <t>たまに、本部席に誰もいないことがあった。</t>
    <rPh sb="4" eb="7">
      <t>ホンブセキ</t>
    </rPh>
    <rPh sb="8" eb="9">
      <t>ダレ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</si>
</sst>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(&quot;@&quot;)&quot;"/>
    <numFmt numFmtId="177" formatCode="\-"/>
    <numFmt numFmtId="178" formatCode="&quot;&quot;@&quot;位&quot;"/>
  </numFmts>
  <fonts count="6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標準明朝"/>
      <family val="1"/>
      <charset val="128"/>
    </font>
    <font>
      <sz val="10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2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22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5.5"/>
      <color indexed="8"/>
      <name val="HG丸ｺﾞｼｯｸM-PRO"/>
      <family val="3"/>
      <charset val="128"/>
    </font>
    <font>
      <sz val="26"/>
      <color indexed="8"/>
      <name val="HG丸ｺﾞｼｯｸM-PRO"/>
      <family val="3"/>
      <charset val="128"/>
    </font>
    <font>
      <sz val="24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2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0"/>
      <color indexed="8"/>
      <name val="HG丸ｺﾞｼｯｸM-PRO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slantDashDot">
        <color auto="1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mediumDashDot">
        <color auto="1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 applyBorder="0"/>
    <xf numFmtId="0" fontId="1" fillId="0" borderId="0"/>
    <xf numFmtId="0" fontId="1" fillId="0" borderId="0">
      <alignment vertical="center"/>
    </xf>
    <xf numFmtId="0" fontId="1" fillId="0" borderId="0"/>
    <xf numFmtId="0" fontId="19" fillId="0" borderId="0" applyBorder="0"/>
    <xf numFmtId="0" fontId="5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0" applyBorder="0"/>
  </cellStyleXfs>
  <cellXfs count="471">
    <xf numFmtId="0" fontId="0" fillId="0" borderId="0" xfId="0">
      <alignment vertical="center"/>
    </xf>
    <xf numFmtId="0" fontId="30" fillId="24" borderId="10" xfId="45" applyFont="1" applyFill="1" applyBorder="1" applyAlignment="1">
      <alignment horizontal="center" shrinkToFit="1"/>
    </xf>
    <xf numFmtId="0" fontId="30" fillId="24" borderId="11" xfId="45" applyFont="1" applyFill="1" applyBorder="1" applyAlignment="1">
      <alignment horizontal="center" shrinkToFit="1"/>
    </xf>
    <xf numFmtId="0" fontId="30" fillId="24" borderId="12" xfId="45" applyFont="1" applyFill="1" applyBorder="1" applyAlignment="1">
      <alignment horizontal="center" shrinkToFit="1"/>
    </xf>
    <xf numFmtId="0" fontId="29" fillId="24" borderId="0" xfId="45" applyFont="1" applyFill="1" applyAlignment="1">
      <alignment vertical="center"/>
    </xf>
    <xf numFmtId="38" fontId="33" fillId="24" borderId="13" xfId="34" applyFont="1" applyFill="1" applyBorder="1" applyAlignment="1">
      <alignment horizontal="right" vertical="center" shrinkToFit="1"/>
    </xf>
    <xf numFmtId="38" fontId="33" fillId="24" borderId="14" xfId="34" applyFont="1" applyFill="1" applyBorder="1" applyAlignment="1">
      <alignment horizontal="right" vertical="center" shrinkToFit="1"/>
    </xf>
    <xf numFmtId="38" fontId="33" fillId="24" borderId="15" xfId="34" applyFont="1" applyFill="1" applyBorder="1" applyAlignment="1">
      <alignment horizontal="right" vertical="center" shrinkToFit="1"/>
    </xf>
    <xf numFmtId="38" fontId="33" fillId="24" borderId="16" xfId="34" applyFont="1" applyFill="1" applyBorder="1" applyAlignment="1">
      <alignment horizontal="right" vertical="center" shrinkToFit="1"/>
    </xf>
    <xf numFmtId="38" fontId="33" fillId="24" borderId="0" xfId="34" applyFont="1" applyFill="1" applyBorder="1" applyAlignment="1">
      <alignment horizontal="right" vertical="center" shrinkToFit="1"/>
    </xf>
    <xf numFmtId="38" fontId="33" fillId="24" borderId="17" xfId="34" applyFont="1" applyFill="1" applyBorder="1" applyAlignment="1">
      <alignment horizontal="right" vertical="center" shrinkToFit="1"/>
    </xf>
    <xf numFmtId="0" fontId="34" fillId="24" borderId="0" xfId="45" applyFont="1" applyFill="1" applyAlignment="1">
      <alignment vertical="center" shrinkToFit="1"/>
    </xf>
    <xf numFmtId="0" fontId="30" fillId="24" borderId="10" xfId="45" applyFont="1" applyFill="1" applyBorder="1" applyAlignment="1">
      <alignment shrinkToFit="1"/>
    </xf>
    <xf numFmtId="0" fontId="30" fillId="24" borderId="11" xfId="45" applyFont="1" applyFill="1" applyBorder="1" applyAlignment="1">
      <alignment shrinkToFit="1"/>
    </xf>
    <xf numFmtId="38" fontId="30" fillId="24" borderId="11" xfId="34" applyFont="1" applyFill="1" applyBorder="1" applyAlignment="1">
      <alignment shrinkToFit="1"/>
    </xf>
    <xf numFmtId="38" fontId="30" fillId="24" borderId="12" xfId="34" applyFont="1" applyFill="1" applyBorder="1" applyAlignment="1">
      <alignment shrinkToFit="1"/>
    </xf>
    <xf numFmtId="0" fontId="30" fillId="24" borderId="12" xfId="45" applyFont="1" applyFill="1" applyBorder="1" applyAlignment="1">
      <alignment shrinkToFit="1"/>
    </xf>
    <xf numFmtId="0" fontId="36" fillId="0" borderId="17" xfId="45" applyFont="1" applyBorder="1" applyAlignment="1">
      <alignment horizontal="center" vertical="center"/>
    </xf>
    <xf numFmtId="0" fontId="30" fillId="24" borderId="14" xfId="45" applyFont="1" applyFill="1" applyBorder="1" applyAlignment="1">
      <alignment horizontal="right" vertical="center" shrinkToFit="1"/>
    </xf>
    <xf numFmtId="177" fontId="30" fillId="24" borderId="14" xfId="45" applyNumberFormat="1" applyFont="1" applyFill="1" applyBorder="1" applyAlignment="1">
      <alignment horizontal="right" vertical="center" shrinkToFit="1"/>
    </xf>
    <xf numFmtId="0" fontId="30" fillId="24" borderId="18" xfId="45" applyFont="1" applyFill="1" applyBorder="1" applyAlignment="1">
      <alignment horizontal="right" vertical="center" shrinkToFit="1"/>
    </xf>
    <xf numFmtId="0" fontId="30" fillId="24" borderId="15" xfId="45" applyFont="1" applyFill="1" applyBorder="1" applyAlignment="1">
      <alignment horizontal="right" vertical="center" shrinkToFit="1"/>
    </xf>
    <xf numFmtId="0" fontId="30" fillId="24" borderId="19" xfId="45" applyFont="1" applyFill="1" applyBorder="1" applyAlignment="1">
      <alignment shrinkToFit="1"/>
    </xf>
    <xf numFmtId="0" fontId="30" fillId="24" borderId="0" xfId="45" applyFont="1" applyFill="1" applyBorder="1" applyAlignment="1">
      <alignment shrinkToFit="1"/>
    </xf>
    <xf numFmtId="38" fontId="30" fillId="24" borderId="19" xfId="45" applyNumberFormat="1" applyFont="1" applyFill="1" applyBorder="1" applyAlignment="1">
      <alignment shrinkToFit="1"/>
    </xf>
    <xf numFmtId="38" fontId="30" fillId="24" borderId="0" xfId="34" applyFont="1" applyFill="1" applyBorder="1" applyAlignment="1">
      <alignment shrinkToFit="1"/>
    </xf>
    <xf numFmtId="38" fontId="30" fillId="24" borderId="20" xfId="34" applyFont="1" applyFill="1" applyBorder="1" applyAlignment="1">
      <alignment shrinkToFit="1"/>
    </xf>
    <xf numFmtId="0" fontId="30" fillId="24" borderId="20" xfId="45" applyFont="1" applyFill="1" applyBorder="1" applyAlignment="1">
      <alignment shrinkToFit="1"/>
    </xf>
    <xf numFmtId="0" fontId="30" fillId="24" borderId="0" xfId="45" applyFont="1" applyFill="1" applyBorder="1" applyAlignment="1">
      <alignment horizontal="right" vertical="center" shrinkToFit="1"/>
    </xf>
    <xf numFmtId="177" fontId="30" fillId="24" borderId="0" xfId="45" applyNumberFormat="1" applyFont="1" applyFill="1" applyBorder="1" applyAlignment="1">
      <alignment horizontal="right" vertical="center" shrinkToFit="1"/>
    </xf>
    <xf numFmtId="0" fontId="30" fillId="24" borderId="21" xfId="45" applyFont="1" applyFill="1" applyBorder="1" applyAlignment="1">
      <alignment horizontal="right" vertical="center" shrinkToFit="1"/>
    </xf>
    <xf numFmtId="0" fontId="30" fillId="24" borderId="17" xfId="45" applyFont="1" applyFill="1" applyBorder="1" applyAlignment="1">
      <alignment horizontal="right" vertical="center" shrinkToFit="1"/>
    </xf>
    <xf numFmtId="176" fontId="29" fillId="24" borderId="0" xfId="45" applyNumberFormat="1" applyFont="1" applyFill="1" applyBorder="1" applyAlignment="1">
      <alignment vertical="center" shrinkToFit="1"/>
    </xf>
    <xf numFmtId="0" fontId="30" fillId="24" borderId="22" xfId="45" applyFont="1" applyFill="1" applyBorder="1" applyAlignment="1">
      <alignment horizontal="right" vertical="center" shrinkToFit="1"/>
    </xf>
    <xf numFmtId="177" fontId="30" fillId="24" borderId="22" xfId="45" applyNumberFormat="1" applyFont="1" applyFill="1" applyBorder="1" applyAlignment="1">
      <alignment horizontal="right" vertical="center" shrinkToFit="1"/>
    </xf>
    <xf numFmtId="0" fontId="30" fillId="24" borderId="23" xfId="45" applyFont="1" applyFill="1" applyBorder="1" applyAlignment="1">
      <alignment horizontal="right" vertical="center" shrinkToFit="1"/>
    </xf>
    <xf numFmtId="0" fontId="30" fillId="24" borderId="24" xfId="45" applyFont="1" applyFill="1" applyBorder="1" applyAlignment="1">
      <alignment horizontal="right" vertical="center" shrinkToFit="1"/>
    </xf>
    <xf numFmtId="0" fontId="34" fillId="0" borderId="0" xfId="45" applyFont="1" applyAlignment="1">
      <alignment vertical="center"/>
    </xf>
    <xf numFmtId="0" fontId="30" fillId="25" borderId="0" xfId="45" applyFont="1" applyFill="1" applyBorder="1" applyAlignment="1">
      <alignment horizontal="right" vertical="center" shrinkToFit="1"/>
    </xf>
    <xf numFmtId="0" fontId="30" fillId="25" borderId="21" xfId="45" applyFont="1" applyFill="1" applyBorder="1" applyAlignment="1">
      <alignment horizontal="right" vertical="center" shrinkToFit="1"/>
    </xf>
    <xf numFmtId="0" fontId="30" fillId="25" borderId="22" xfId="45" applyFont="1" applyFill="1" applyBorder="1" applyAlignment="1">
      <alignment horizontal="right" vertical="center" shrinkToFit="1"/>
    </xf>
    <xf numFmtId="0" fontId="30" fillId="25" borderId="23" xfId="45" applyFont="1" applyFill="1" applyBorder="1" applyAlignment="1">
      <alignment horizontal="right" vertical="center" shrinkToFit="1"/>
    </xf>
    <xf numFmtId="0" fontId="29" fillId="24" borderId="17" xfId="45" applyFont="1" applyFill="1" applyBorder="1" applyAlignment="1">
      <alignment horizontal="left" vertical="center" shrinkToFit="1"/>
    </xf>
    <xf numFmtId="0" fontId="30" fillId="24" borderId="26" xfId="45" applyFont="1" applyFill="1" applyBorder="1" applyAlignment="1">
      <alignment shrinkToFit="1"/>
    </xf>
    <xf numFmtId="0" fontId="30" fillId="24" borderId="27" xfId="45" applyFont="1" applyFill="1" applyBorder="1" applyAlignment="1">
      <alignment shrinkToFit="1"/>
    </xf>
    <xf numFmtId="38" fontId="30" fillId="24" borderId="27" xfId="34" applyFont="1" applyFill="1" applyBorder="1" applyAlignment="1">
      <alignment shrinkToFit="1"/>
    </xf>
    <xf numFmtId="38" fontId="30" fillId="24" borderId="28" xfId="34" applyFont="1" applyFill="1" applyBorder="1" applyAlignment="1">
      <alignment shrinkToFit="1"/>
    </xf>
    <xf numFmtId="0" fontId="30" fillId="24" borderId="28" xfId="45" applyFont="1" applyFill="1" applyBorder="1" applyAlignment="1">
      <alignment shrinkToFit="1"/>
    </xf>
    <xf numFmtId="0" fontId="34" fillId="0" borderId="0" xfId="45" applyFont="1" applyAlignment="1">
      <alignment vertical="center" shrinkToFit="1"/>
    </xf>
    <xf numFmtId="0" fontId="30" fillId="25" borderId="29" xfId="45" applyFont="1" applyFill="1" applyBorder="1" applyAlignment="1">
      <alignment horizontal="right" vertical="center" shrinkToFit="1"/>
    </xf>
    <xf numFmtId="177" fontId="30" fillId="24" borderId="29" xfId="45" applyNumberFormat="1" applyFont="1" applyFill="1" applyBorder="1" applyAlignment="1">
      <alignment horizontal="right" vertical="center" shrinkToFit="1"/>
    </xf>
    <xf numFmtId="0" fontId="30" fillId="25" borderId="30" xfId="45" applyFont="1" applyFill="1" applyBorder="1" applyAlignment="1">
      <alignment horizontal="right" vertical="center" shrinkToFit="1"/>
    </xf>
    <xf numFmtId="0" fontId="30" fillId="24" borderId="29" xfId="45" applyFont="1" applyFill="1" applyBorder="1" applyAlignment="1">
      <alignment horizontal="right" vertical="center" shrinkToFit="1"/>
    </xf>
    <xf numFmtId="0" fontId="30" fillId="24" borderId="31" xfId="45" applyFont="1" applyFill="1" applyBorder="1" applyAlignment="1">
      <alignment horizontal="right" vertical="center" shrinkToFit="1"/>
    </xf>
    <xf numFmtId="0" fontId="30" fillId="25" borderId="0" xfId="45" quotePrefix="1" applyFont="1" applyFill="1" applyBorder="1" applyAlignment="1">
      <alignment horizontal="right" vertical="center" shrinkToFit="1"/>
    </xf>
    <xf numFmtId="0" fontId="30" fillId="25" borderId="32" xfId="45" applyFont="1" applyFill="1" applyBorder="1" applyAlignment="1">
      <alignment horizontal="right" vertical="center" shrinkToFit="1"/>
    </xf>
    <xf numFmtId="177" fontId="30" fillId="24" borderId="32" xfId="45" applyNumberFormat="1" applyFont="1" applyFill="1" applyBorder="1" applyAlignment="1">
      <alignment horizontal="right" vertical="center" shrinkToFit="1"/>
    </xf>
    <xf numFmtId="0" fontId="30" fillId="24" borderId="33" xfId="45" applyFont="1" applyFill="1" applyBorder="1" applyAlignment="1">
      <alignment horizontal="center" shrinkToFit="1"/>
    </xf>
    <xf numFmtId="0" fontId="30" fillId="24" borderId="34" xfId="45" applyFont="1" applyFill="1" applyBorder="1" applyAlignment="1">
      <alignment horizontal="center" shrinkToFit="1"/>
    </xf>
    <xf numFmtId="0" fontId="30" fillId="24" borderId="35" xfId="45" applyFont="1" applyFill="1" applyBorder="1" applyAlignment="1">
      <alignment horizontal="center" shrinkToFit="1"/>
    </xf>
    <xf numFmtId="0" fontId="30" fillId="24" borderId="27" xfId="45" applyFont="1" applyFill="1" applyBorder="1" applyAlignment="1">
      <alignment horizontal="center" shrinkToFit="1"/>
    </xf>
    <xf numFmtId="0" fontId="30" fillId="24" borderId="28" xfId="45" applyFont="1" applyFill="1" applyBorder="1" applyAlignment="1">
      <alignment horizontal="center" shrinkToFit="1"/>
    </xf>
    <xf numFmtId="177" fontId="30" fillId="24" borderId="0" xfId="45" applyNumberFormat="1" applyFont="1" applyFill="1" applyBorder="1" applyAlignment="1">
      <alignment horizontal="left" vertical="center" shrinkToFit="1"/>
    </xf>
    <xf numFmtId="0" fontId="30" fillId="24" borderId="19" xfId="45" applyFont="1" applyFill="1" applyBorder="1" applyAlignment="1">
      <alignment horizontal="center" shrinkToFit="1"/>
    </xf>
    <xf numFmtId="0" fontId="30" fillId="24" borderId="0" xfId="45" applyFont="1" applyFill="1" applyBorder="1" applyAlignment="1">
      <alignment horizontal="center" shrinkToFit="1"/>
    </xf>
    <xf numFmtId="38" fontId="30" fillId="24" borderId="19" xfId="45" applyNumberFormat="1" applyFont="1" applyFill="1" applyBorder="1" applyAlignment="1">
      <alignment horizontal="center" shrinkToFit="1"/>
    </xf>
    <xf numFmtId="38" fontId="30" fillId="24" borderId="0" xfId="34" applyFont="1" applyFill="1" applyBorder="1" applyAlignment="1">
      <alignment horizontal="center" shrinkToFit="1"/>
    </xf>
    <xf numFmtId="38" fontId="30" fillId="24" borderId="20" xfId="34" applyFont="1" applyFill="1" applyBorder="1" applyAlignment="1">
      <alignment horizontal="center" shrinkToFit="1"/>
    </xf>
    <xf numFmtId="0" fontId="30" fillId="24" borderId="20" xfId="45" applyFont="1" applyFill="1" applyBorder="1" applyAlignment="1">
      <alignment horizontal="center" shrinkToFit="1"/>
    </xf>
    <xf numFmtId="0" fontId="30" fillId="24" borderId="26" xfId="45" applyFont="1" applyFill="1" applyBorder="1" applyAlignment="1">
      <alignment horizontal="center" shrinkToFit="1"/>
    </xf>
    <xf numFmtId="0" fontId="30" fillId="24" borderId="30" xfId="45" applyFont="1" applyFill="1" applyBorder="1" applyAlignment="1">
      <alignment horizontal="right" vertical="center" shrinkToFit="1"/>
    </xf>
    <xf numFmtId="0" fontId="30" fillId="25" borderId="36" xfId="45" applyFont="1" applyFill="1" applyBorder="1" applyAlignment="1">
      <alignment horizontal="right" vertical="center" shrinkToFit="1"/>
    </xf>
    <xf numFmtId="0" fontId="30" fillId="24" borderId="29" xfId="45" applyFont="1" applyFill="1" applyBorder="1" applyAlignment="1">
      <alignment horizontal="center" vertical="center" shrinkToFit="1"/>
    </xf>
    <xf numFmtId="0" fontId="34" fillId="24" borderId="10" xfId="45" applyFont="1" applyFill="1" applyBorder="1" applyAlignment="1">
      <alignment shrinkToFit="1"/>
    </xf>
    <xf numFmtId="0" fontId="34" fillId="24" borderId="11" xfId="45" applyFont="1" applyFill="1" applyBorder="1" applyAlignment="1">
      <alignment shrinkToFit="1"/>
    </xf>
    <xf numFmtId="38" fontId="34" fillId="24" borderId="11" xfId="34" applyFont="1" applyFill="1" applyBorder="1" applyAlignment="1">
      <alignment shrinkToFit="1"/>
    </xf>
    <xf numFmtId="38" fontId="34" fillId="24" borderId="12" xfId="34" applyFont="1" applyFill="1" applyBorder="1" applyAlignment="1">
      <alignment shrinkToFit="1"/>
    </xf>
    <xf numFmtId="0" fontId="34" fillId="24" borderId="12" xfId="45" applyFont="1" applyFill="1" applyBorder="1" applyAlignment="1">
      <alignment shrinkToFit="1"/>
    </xf>
    <xf numFmtId="0" fontId="30" fillId="24" borderId="14" xfId="45" applyFont="1" applyFill="1" applyBorder="1" applyAlignment="1">
      <alignment vertical="center" shrinkToFit="1"/>
    </xf>
    <xf numFmtId="177" fontId="30" fillId="24" borderId="14" xfId="45" applyNumberFormat="1" applyFont="1" applyFill="1" applyBorder="1" applyAlignment="1">
      <alignment horizontal="left" vertical="center" shrinkToFit="1"/>
    </xf>
    <xf numFmtId="0" fontId="30" fillId="24" borderId="18" xfId="45" applyFont="1" applyFill="1" applyBorder="1" applyAlignment="1">
      <alignment vertical="center" shrinkToFit="1"/>
    </xf>
    <xf numFmtId="0" fontId="30" fillId="24" borderId="15" xfId="45" applyFont="1" applyFill="1" applyBorder="1" applyAlignment="1">
      <alignment vertical="center" shrinkToFit="1"/>
    </xf>
    <xf numFmtId="0" fontId="34" fillId="24" borderId="19" xfId="45" applyFont="1" applyFill="1" applyBorder="1" applyAlignment="1">
      <alignment shrinkToFit="1"/>
    </xf>
    <xf numFmtId="0" fontId="34" fillId="24" borderId="0" xfId="45" applyFont="1" applyFill="1" applyBorder="1" applyAlignment="1">
      <alignment shrinkToFit="1"/>
    </xf>
    <xf numFmtId="38" fontId="34" fillId="24" borderId="0" xfId="34" applyFont="1" applyFill="1" applyBorder="1" applyAlignment="1">
      <alignment shrinkToFit="1"/>
    </xf>
    <xf numFmtId="38" fontId="34" fillId="24" borderId="20" xfId="34" applyFont="1" applyFill="1" applyBorder="1" applyAlignment="1">
      <alignment shrinkToFit="1"/>
    </xf>
    <xf numFmtId="0" fontId="34" fillId="24" borderId="20" xfId="45" applyFont="1" applyFill="1" applyBorder="1" applyAlignment="1">
      <alignment shrinkToFit="1"/>
    </xf>
    <xf numFmtId="0" fontId="30" fillId="24" borderId="0" xfId="45" applyFont="1" applyFill="1" applyBorder="1" applyAlignment="1">
      <alignment vertical="center" shrinkToFit="1"/>
    </xf>
    <xf numFmtId="0" fontId="30" fillId="24" borderId="21" xfId="45" applyFont="1" applyFill="1" applyBorder="1" applyAlignment="1">
      <alignment vertical="center" shrinkToFit="1"/>
    </xf>
    <xf numFmtId="0" fontId="30" fillId="24" borderId="17" xfId="45" applyFont="1" applyFill="1" applyBorder="1" applyAlignment="1">
      <alignment vertical="center" shrinkToFit="1"/>
    </xf>
    <xf numFmtId="0" fontId="34" fillId="24" borderId="26" xfId="45" applyFont="1" applyFill="1" applyBorder="1" applyAlignment="1">
      <alignment shrinkToFit="1"/>
    </xf>
    <xf numFmtId="38" fontId="34" fillId="24" borderId="27" xfId="34" applyFont="1" applyFill="1" applyBorder="1" applyAlignment="1">
      <alignment shrinkToFit="1"/>
    </xf>
    <xf numFmtId="38" fontId="34" fillId="24" borderId="28" xfId="34" applyFont="1" applyFill="1" applyBorder="1" applyAlignment="1">
      <alignment shrinkToFit="1"/>
    </xf>
    <xf numFmtId="0" fontId="30" fillId="24" borderId="22" xfId="45" applyFont="1" applyFill="1" applyBorder="1" applyAlignment="1">
      <alignment vertical="center" shrinkToFit="1"/>
    </xf>
    <xf numFmtId="177" fontId="30" fillId="24" borderId="22" xfId="45" applyNumberFormat="1" applyFont="1" applyFill="1" applyBorder="1" applyAlignment="1">
      <alignment horizontal="left" vertical="center" shrinkToFit="1"/>
    </xf>
    <xf numFmtId="0" fontId="30" fillId="24" borderId="23" xfId="45" applyFont="1" applyFill="1" applyBorder="1" applyAlignment="1">
      <alignment vertical="center" shrinkToFit="1"/>
    </xf>
    <xf numFmtId="0" fontId="30" fillId="24" borderId="24" xfId="45" applyFont="1" applyFill="1" applyBorder="1" applyAlignment="1">
      <alignment vertical="center" shrinkToFit="1"/>
    </xf>
    <xf numFmtId="0" fontId="30" fillId="25" borderId="0" xfId="45" applyFont="1" applyFill="1" applyBorder="1" applyAlignment="1">
      <alignment horizontal="left" vertical="center" shrinkToFit="1"/>
    </xf>
    <xf numFmtId="0" fontId="34" fillId="24" borderId="27" xfId="45" applyFont="1" applyFill="1" applyBorder="1" applyAlignment="1">
      <alignment shrinkToFit="1"/>
    </xf>
    <xf numFmtId="0" fontId="34" fillId="24" borderId="28" xfId="45" applyFont="1" applyFill="1" applyBorder="1" applyAlignment="1">
      <alignment shrinkToFit="1"/>
    </xf>
    <xf numFmtId="0" fontId="30" fillId="25" borderId="22" xfId="45" applyFont="1" applyFill="1" applyBorder="1" applyAlignment="1">
      <alignment horizontal="left" vertical="center" shrinkToFit="1"/>
    </xf>
    <xf numFmtId="0" fontId="30" fillId="24" borderId="31" xfId="45" applyFont="1" applyFill="1" applyBorder="1" applyAlignment="1">
      <alignment vertical="center" shrinkToFit="1"/>
    </xf>
    <xf numFmtId="0" fontId="30" fillId="25" borderId="29" xfId="45" applyFont="1" applyFill="1" applyBorder="1" applyAlignment="1">
      <alignment horizontal="left" vertical="center" shrinkToFit="1"/>
    </xf>
    <xf numFmtId="177" fontId="30" fillId="24" borderId="29" xfId="45" applyNumberFormat="1" applyFont="1" applyFill="1" applyBorder="1" applyAlignment="1">
      <alignment horizontal="left" vertical="center" shrinkToFit="1"/>
    </xf>
    <xf numFmtId="0" fontId="30" fillId="25" borderId="29" xfId="45" applyFont="1" applyFill="1" applyBorder="1" applyAlignment="1">
      <alignment vertical="center" shrinkToFit="1"/>
    </xf>
    <xf numFmtId="0" fontId="30" fillId="25" borderId="30" xfId="45" applyFont="1" applyFill="1" applyBorder="1" applyAlignment="1">
      <alignment vertical="center" shrinkToFit="1"/>
    </xf>
    <xf numFmtId="0" fontId="30" fillId="25" borderId="21" xfId="45" applyFont="1" applyFill="1" applyBorder="1" applyAlignment="1">
      <alignment horizontal="left" vertical="center" shrinkToFit="1"/>
    </xf>
    <xf numFmtId="0" fontId="40" fillId="24" borderId="17" xfId="45" applyFont="1" applyFill="1" applyBorder="1" applyAlignment="1">
      <alignment horizontal="center" vertical="center" shrinkToFit="1"/>
    </xf>
    <xf numFmtId="0" fontId="30" fillId="25" borderId="30" xfId="45" applyFont="1" applyFill="1" applyBorder="1" applyAlignment="1">
      <alignment horizontal="center" vertical="center" shrinkToFit="1"/>
    </xf>
    <xf numFmtId="0" fontId="30" fillId="25" borderId="0" xfId="45" quotePrefix="1" applyFont="1" applyFill="1" applyBorder="1" applyAlignment="1">
      <alignment horizontal="left" vertical="center" shrinkToFit="1"/>
    </xf>
    <xf numFmtId="0" fontId="30" fillId="25" borderId="32" xfId="45" applyFont="1" applyFill="1" applyBorder="1" applyAlignment="1">
      <alignment horizontal="left" vertical="center" shrinkToFit="1"/>
    </xf>
    <xf numFmtId="177" fontId="30" fillId="24" borderId="32" xfId="45" applyNumberFormat="1" applyFont="1" applyFill="1" applyBorder="1" applyAlignment="1">
      <alignment horizontal="left" vertical="center" shrinkToFit="1"/>
    </xf>
    <xf numFmtId="0" fontId="34" fillId="24" borderId="33" xfId="45" applyFont="1" applyFill="1" applyBorder="1" applyAlignment="1">
      <alignment horizontal="center" shrinkToFit="1"/>
    </xf>
    <xf numFmtId="0" fontId="34" fillId="24" borderId="34" xfId="45" applyFont="1" applyFill="1" applyBorder="1" applyAlignment="1">
      <alignment horizontal="center" shrinkToFit="1"/>
    </xf>
    <xf numFmtId="0" fontId="34" fillId="24" borderId="35" xfId="45" applyFont="1" applyFill="1" applyBorder="1" applyAlignment="1">
      <alignment horizontal="center" shrinkToFit="1"/>
    </xf>
    <xf numFmtId="0" fontId="34" fillId="24" borderId="26" xfId="45" applyFont="1" applyFill="1" applyBorder="1" applyAlignment="1">
      <alignment horizontal="center"/>
    </xf>
    <xf numFmtId="0" fontId="34" fillId="24" borderId="27" xfId="45" applyFont="1" applyFill="1" applyBorder="1" applyAlignment="1">
      <alignment horizontal="center"/>
    </xf>
    <xf numFmtId="0" fontId="34" fillId="24" borderId="27" xfId="45" applyFont="1" applyFill="1" applyBorder="1" applyAlignment="1">
      <alignment horizontal="left"/>
    </xf>
    <xf numFmtId="177" fontId="37" fillId="27" borderId="0" xfId="49" applyNumberFormat="1" applyFont="1" applyFill="1" applyBorder="1" applyAlignment="1">
      <alignment horizontal="right" vertical="center" shrinkToFit="1"/>
    </xf>
    <xf numFmtId="177" fontId="42" fillId="27" borderId="0" xfId="49" applyNumberFormat="1" applyFont="1" applyFill="1" applyBorder="1" applyAlignment="1">
      <alignment horizontal="left" vertical="top" shrinkToFit="1"/>
    </xf>
    <xf numFmtId="177" fontId="37" fillId="27" borderId="0" xfId="49" applyNumberFormat="1" applyFont="1" applyFill="1" applyBorder="1" applyAlignment="1">
      <alignment horizontal="right" vertical="center"/>
    </xf>
    <xf numFmtId="38" fontId="33" fillId="27" borderId="17" xfId="34" applyFont="1" applyFill="1" applyBorder="1" applyAlignment="1">
      <alignment horizontal="right" vertical="center" shrinkToFit="1"/>
    </xf>
    <xf numFmtId="38" fontId="33" fillId="27" borderId="0" xfId="34" applyFont="1" applyFill="1" applyBorder="1" applyAlignment="1">
      <alignment horizontal="right" vertical="center" shrinkToFit="1"/>
    </xf>
    <xf numFmtId="38" fontId="33" fillId="27" borderId="16" xfId="34" applyFont="1" applyFill="1" applyBorder="1" applyAlignment="1">
      <alignment horizontal="right" vertical="center" shrinkToFit="1"/>
    </xf>
    <xf numFmtId="38" fontId="33" fillId="27" borderId="15" xfId="34" applyFont="1" applyFill="1" applyBorder="1" applyAlignment="1">
      <alignment horizontal="right" vertical="center" shrinkToFit="1"/>
    </xf>
    <xf numFmtId="38" fontId="33" fillId="27" borderId="14" xfId="34" applyFont="1" applyFill="1" applyBorder="1" applyAlignment="1">
      <alignment horizontal="right" vertical="center" shrinkToFit="1"/>
    </xf>
    <xf numFmtId="38" fontId="33" fillId="27" borderId="13" xfId="34" applyFont="1" applyFill="1" applyBorder="1" applyAlignment="1">
      <alignment horizontal="right" vertical="center" shrinkToFit="1"/>
    </xf>
    <xf numFmtId="0" fontId="42" fillId="27" borderId="0" xfId="49" applyFont="1" applyFill="1" applyBorder="1" applyAlignment="1">
      <alignment horizontal="left" vertical="top" shrinkToFit="1"/>
    </xf>
    <xf numFmtId="0" fontId="37" fillId="27" borderId="0" xfId="49" applyFont="1" applyFill="1" applyBorder="1" applyAlignment="1">
      <alignment horizontal="right" vertical="center" shrinkToFit="1"/>
    </xf>
    <xf numFmtId="0" fontId="37" fillId="27" borderId="0" xfId="49" applyFont="1" applyFill="1" applyBorder="1" applyAlignment="1">
      <alignment horizontal="right" vertical="center"/>
    </xf>
    <xf numFmtId="0" fontId="30" fillId="0" borderId="34" xfId="45" applyFont="1" applyBorder="1" applyAlignment="1">
      <alignment horizontal="center" shrinkToFit="1"/>
    </xf>
    <xf numFmtId="0" fontId="30" fillId="0" borderId="0" xfId="45" applyFont="1" applyBorder="1" applyAlignment="1">
      <alignment shrinkToFit="1"/>
    </xf>
    <xf numFmtId="0" fontId="30" fillId="0" borderId="27" xfId="45" applyFont="1" applyBorder="1" applyAlignment="1">
      <alignment shrinkToFit="1"/>
    </xf>
    <xf numFmtId="0" fontId="30" fillId="0" borderId="11" xfId="45" applyFont="1" applyBorder="1" applyAlignment="1">
      <alignment shrinkToFit="1"/>
    </xf>
    <xf numFmtId="0" fontId="34" fillId="0" borderId="34" xfId="45" applyFont="1" applyBorder="1" applyAlignment="1">
      <alignment horizontal="center" shrinkToFit="1"/>
    </xf>
    <xf numFmtId="0" fontId="34" fillId="0" borderId="0" xfId="45" applyFont="1" applyBorder="1" applyAlignment="1">
      <alignment shrinkToFit="1"/>
    </xf>
    <xf numFmtId="0" fontId="34" fillId="0" borderId="27" xfId="45" applyFont="1" applyBorder="1" applyAlignment="1">
      <alignment shrinkToFit="1"/>
    </xf>
    <xf numFmtId="0" fontId="34" fillId="0" borderId="11" xfId="45" applyFont="1" applyBorder="1" applyAlignment="1">
      <alignment shrinkToFit="1"/>
    </xf>
    <xf numFmtId="0" fontId="3" fillId="27" borderId="0" xfId="45" applyFont="1" applyFill="1" applyAlignment="1">
      <alignment vertical="center"/>
    </xf>
    <xf numFmtId="0" fontId="38" fillId="27" borderId="0" xfId="45" applyFont="1" applyFill="1" applyAlignment="1">
      <alignment vertical="center"/>
    </xf>
    <xf numFmtId="0" fontId="23" fillId="27" borderId="0" xfId="45" applyFont="1" applyFill="1" applyAlignment="1">
      <alignment vertical="center"/>
    </xf>
    <xf numFmtId="0" fontId="22" fillId="27" borderId="0" xfId="45" applyFont="1" applyFill="1" applyAlignment="1">
      <alignment vertical="center"/>
    </xf>
    <xf numFmtId="0" fontId="24" fillId="27" borderId="0" xfId="45" applyFont="1" applyFill="1" applyAlignment="1">
      <alignment vertical="center"/>
    </xf>
    <xf numFmtId="0" fontId="25" fillId="27" borderId="0" xfId="45" applyFont="1" applyFill="1" applyAlignment="1">
      <alignment vertical="center"/>
    </xf>
    <xf numFmtId="0" fontId="44" fillId="27" borderId="0" xfId="45" applyFont="1" applyFill="1" applyAlignment="1">
      <alignment vertical="center"/>
    </xf>
    <xf numFmtId="0" fontId="3" fillId="27" borderId="0" xfId="45" applyFont="1" applyFill="1" applyBorder="1" applyAlignment="1">
      <alignment vertical="center"/>
    </xf>
    <xf numFmtId="0" fontId="26" fillId="27" borderId="0" xfId="45" applyFont="1" applyFill="1" applyBorder="1" applyAlignment="1">
      <alignment vertical="center"/>
    </xf>
    <xf numFmtId="0" fontId="15" fillId="27" borderId="0" xfId="45" applyFont="1" applyFill="1" applyAlignment="1">
      <alignment vertical="center"/>
    </xf>
    <xf numFmtId="0" fontId="26" fillId="27" borderId="0" xfId="45" applyFont="1" applyFill="1" applyAlignment="1">
      <alignment vertical="center" shrinkToFit="1"/>
    </xf>
    <xf numFmtId="0" fontId="29" fillId="27" borderId="17" xfId="45" applyFont="1" applyFill="1" applyBorder="1" applyAlignment="1">
      <alignment horizontal="left" vertical="center" shrinkToFit="1"/>
    </xf>
    <xf numFmtId="176" fontId="29" fillId="27" borderId="0" xfId="45" applyNumberFormat="1" applyFont="1" applyFill="1" applyBorder="1" applyAlignment="1">
      <alignment vertical="center" shrinkToFit="1"/>
    </xf>
    <xf numFmtId="0" fontId="30" fillId="27" borderId="0" xfId="45" applyFont="1" applyFill="1" applyBorder="1" applyAlignment="1">
      <alignment horizontal="center" shrinkToFit="1"/>
    </xf>
    <xf numFmtId="0" fontId="29" fillId="27" borderId="31" xfId="45" applyFont="1" applyFill="1" applyBorder="1" applyAlignment="1">
      <alignment vertical="center" shrinkToFit="1"/>
    </xf>
    <xf numFmtId="0" fontId="29" fillId="27" borderId="0" xfId="45" applyFont="1" applyFill="1" applyBorder="1" applyAlignment="1">
      <alignment horizontal="center" vertical="center" shrinkToFit="1"/>
    </xf>
    <xf numFmtId="176" fontId="29" fillId="27" borderId="22" xfId="45" applyNumberFormat="1" applyFont="1" applyFill="1" applyBorder="1" applyAlignment="1">
      <alignment vertical="center" shrinkToFit="1"/>
    </xf>
    <xf numFmtId="0" fontId="29" fillId="27" borderId="29" xfId="45" applyFont="1" applyFill="1" applyBorder="1" applyAlignment="1">
      <alignment horizontal="center" vertical="center" shrinkToFit="1"/>
    </xf>
    <xf numFmtId="0" fontId="29" fillId="27" borderId="17" xfId="45" applyFont="1" applyFill="1" applyBorder="1" applyAlignment="1">
      <alignment vertical="center" shrinkToFit="1"/>
    </xf>
    <xf numFmtId="0" fontId="29" fillId="27" borderId="24" xfId="45" applyFont="1" applyFill="1" applyBorder="1" applyAlignment="1">
      <alignment vertical="center" shrinkToFit="1"/>
    </xf>
    <xf numFmtId="0" fontId="29" fillId="27" borderId="15" xfId="45" applyFont="1" applyFill="1" applyBorder="1" applyAlignment="1">
      <alignment vertical="center" shrinkToFit="1"/>
    </xf>
    <xf numFmtId="0" fontId="29" fillId="27" borderId="14" xfId="45" applyFont="1" applyFill="1" applyBorder="1" applyAlignment="1">
      <alignment horizontal="center" vertical="center" shrinkToFit="1"/>
    </xf>
    <xf numFmtId="0" fontId="41" fillId="27" borderId="0" xfId="45" applyFont="1" applyFill="1" applyBorder="1" applyAlignment="1">
      <alignment horizontal="left" vertical="center" shrinkToFit="1"/>
    </xf>
    <xf numFmtId="0" fontId="39" fillId="27" borderId="0" xfId="45" applyFont="1" applyFill="1" applyBorder="1" applyAlignment="1">
      <alignment horizontal="left" vertical="center" shrinkToFit="1"/>
    </xf>
    <xf numFmtId="0" fontId="34" fillId="27" borderId="0" xfId="45" applyFont="1" applyFill="1" applyAlignment="1">
      <alignment vertical="center" shrinkToFit="1"/>
    </xf>
    <xf numFmtId="176" fontId="29" fillId="27" borderId="25" xfId="45" applyNumberFormat="1" applyFont="1" applyFill="1" applyBorder="1" applyAlignment="1">
      <alignment vertical="center" shrinkToFit="1"/>
    </xf>
    <xf numFmtId="0" fontId="3" fillId="27" borderId="0" xfId="45" applyFont="1" applyFill="1" applyAlignment="1">
      <alignment horizontal="left" vertical="center"/>
    </xf>
    <xf numFmtId="0" fontId="3" fillId="27" borderId="0" xfId="45" applyFont="1" applyFill="1" applyAlignment="1">
      <alignment horizontal="left" vertical="center" shrinkToFit="1"/>
    </xf>
    <xf numFmtId="0" fontId="25" fillId="27" borderId="0" xfId="45" applyFont="1" applyFill="1" applyBorder="1" applyAlignment="1">
      <alignment horizontal="left" vertical="center"/>
    </xf>
    <xf numFmtId="0" fontId="48" fillId="27" borderId="0" xfId="0" applyFont="1" applyFill="1">
      <alignment vertical="center"/>
    </xf>
    <xf numFmtId="0" fontId="3" fillId="27" borderId="0" xfId="0" applyFont="1" applyFill="1">
      <alignment vertical="center"/>
    </xf>
    <xf numFmtId="0" fontId="47" fillId="27" borderId="0" xfId="0" applyFont="1" applyFill="1">
      <alignment vertical="center"/>
    </xf>
    <xf numFmtId="0" fontId="26" fillId="27" borderId="0" xfId="0" applyFont="1" applyFill="1" applyAlignment="1">
      <alignment vertical="center" shrinkToFit="1"/>
    </xf>
    <xf numFmtId="0" fontId="49" fillId="27" borderId="0" xfId="45" applyFont="1" applyFill="1" applyAlignment="1">
      <alignment vertical="center"/>
    </xf>
    <xf numFmtId="0" fontId="50" fillId="27" borderId="0" xfId="45" applyFont="1" applyFill="1" applyAlignment="1">
      <alignment vertical="top"/>
    </xf>
    <xf numFmtId="0" fontId="28" fillId="27" borderId="0" xfId="0" applyFont="1" applyFill="1" applyAlignment="1"/>
    <xf numFmtId="0" fontId="31" fillId="27" borderId="0" xfId="45" applyFont="1" applyFill="1" applyAlignment="1">
      <alignment horizontal="right"/>
    </xf>
    <xf numFmtId="0" fontId="29" fillId="27" borderId="0" xfId="45" applyFont="1" applyFill="1" applyBorder="1" applyAlignment="1">
      <alignment horizontal="center" vertical="center"/>
    </xf>
    <xf numFmtId="0" fontId="25" fillId="27" borderId="0" xfId="45" applyFont="1" applyFill="1" applyAlignment="1">
      <alignment horizontal="left" vertical="center"/>
    </xf>
    <xf numFmtId="0" fontId="52" fillId="27" borderId="0" xfId="45" applyFont="1" applyFill="1"/>
    <xf numFmtId="0" fontId="46" fillId="27" borderId="0" xfId="45" applyFont="1" applyFill="1" applyAlignment="1">
      <alignment vertical="top"/>
    </xf>
    <xf numFmtId="176" fontId="29" fillId="27" borderId="22" xfId="33" applyNumberFormat="1" applyFont="1" applyFill="1" applyBorder="1" applyAlignment="1">
      <alignment vertical="center" shrinkToFit="1"/>
    </xf>
    <xf numFmtId="176" fontId="29" fillId="27" borderId="0" xfId="33" applyNumberFormat="1" applyFont="1" applyFill="1" applyBorder="1" applyAlignment="1">
      <alignment vertical="center" shrinkToFit="1"/>
    </xf>
    <xf numFmtId="0" fontId="48" fillId="27" borderId="74" xfId="0" applyFont="1" applyFill="1" applyBorder="1">
      <alignment vertical="center"/>
    </xf>
    <xf numFmtId="0" fontId="3" fillId="27" borderId="74" xfId="45" applyFont="1" applyFill="1" applyBorder="1" applyAlignment="1">
      <alignment vertical="center"/>
    </xf>
    <xf numFmtId="0" fontId="45" fillId="27" borderId="74" xfId="0" applyFont="1" applyFill="1" applyBorder="1">
      <alignment vertical="center"/>
    </xf>
    <xf numFmtId="0" fontId="39" fillId="27" borderId="74" xfId="45" applyFont="1" applyFill="1" applyBorder="1" applyAlignment="1">
      <alignment horizontal="left" vertical="center" shrinkToFit="1"/>
    </xf>
    <xf numFmtId="0" fontId="29" fillId="27" borderId="74" xfId="45" applyFont="1" applyFill="1" applyBorder="1" applyAlignment="1">
      <alignment horizontal="center" vertical="center" shrinkToFit="1"/>
    </xf>
    <xf numFmtId="0" fontId="29" fillId="27" borderId="74" xfId="45" applyFont="1" applyFill="1" applyBorder="1" applyAlignment="1">
      <alignment horizontal="center" vertical="center"/>
    </xf>
    <xf numFmtId="0" fontId="34" fillId="27" borderId="74" xfId="45" applyFont="1" applyFill="1" applyBorder="1" applyAlignment="1">
      <alignment vertical="center" shrinkToFit="1"/>
    </xf>
    <xf numFmtId="0" fontId="30" fillId="27" borderId="74" xfId="45" applyFont="1" applyFill="1" applyBorder="1" applyAlignment="1">
      <alignment horizontal="center" shrinkToFit="1"/>
    </xf>
    <xf numFmtId="0" fontId="22" fillId="27" borderId="74" xfId="45" applyFont="1" applyFill="1" applyBorder="1" applyAlignment="1">
      <alignment vertical="center"/>
    </xf>
    <xf numFmtId="0" fontId="24" fillId="27" borderId="74" xfId="45" applyFont="1" applyFill="1" applyBorder="1" applyAlignment="1">
      <alignment vertical="center"/>
    </xf>
    <xf numFmtId="0" fontId="25" fillId="27" borderId="74" xfId="45" applyFont="1" applyFill="1" applyBorder="1" applyAlignment="1">
      <alignment vertical="center"/>
    </xf>
    <xf numFmtId="0" fontId="3" fillId="27" borderId="0" xfId="45" applyFont="1" applyFill="1" applyBorder="1" applyAlignment="1">
      <alignment horizontal="right" vertical="top"/>
    </xf>
    <xf numFmtId="0" fontId="29" fillId="27" borderId="0" xfId="45" applyFont="1" applyFill="1" applyBorder="1" applyAlignment="1">
      <alignment vertical="center" shrinkToFit="1"/>
    </xf>
    <xf numFmtId="0" fontId="54" fillId="27" borderId="0" xfId="45" applyFont="1" applyFill="1" applyAlignment="1">
      <alignment vertical="center"/>
    </xf>
    <xf numFmtId="0" fontId="47" fillId="27" borderId="0" xfId="45" applyFont="1" applyFill="1" applyAlignment="1">
      <alignment vertical="center"/>
    </xf>
    <xf numFmtId="0" fontId="29" fillId="27" borderId="0" xfId="45" applyFont="1" applyFill="1" applyBorder="1" applyAlignment="1">
      <alignment shrinkToFit="1"/>
    </xf>
    <xf numFmtId="178" fontId="37" fillId="27" borderId="0" xfId="45" applyNumberFormat="1" applyFont="1" applyFill="1" applyBorder="1" applyAlignment="1">
      <alignment vertical="center" shrinkToFit="1"/>
    </xf>
    <xf numFmtId="0" fontId="29" fillId="27" borderId="0" xfId="45" applyFont="1" applyFill="1" applyBorder="1" applyAlignment="1">
      <alignment vertical="center"/>
    </xf>
    <xf numFmtId="0" fontId="37" fillId="27" borderId="0" xfId="49" applyFont="1" applyFill="1" applyBorder="1" applyAlignment="1">
      <alignment vertical="center"/>
    </xf>
    <xf numFmtId="0" fontId="37" fillId="27" borderId="0" xfId="49" applyFont="1" applyFill="1" applyBorder="1" applyAlignment="1">
      <alignment vertical="center" shrinkToFit="1"/>
    </xf>
    <xf numFmtId="0" fontId="29" fillId="24" borderId="31" xfId="45" applyFont="1" applyFill="1" applyBorder="1" applyAlignment="1">
      <alignment vertical="center" shrinkToFit="1"/>
    </xf>
    <xf numFmtId="0" fontId="29" fillId="24" borderId="0" xfId="45" applyFont="1" applyFill="1" applyBorder="1" applyAlignment="1">
      <alignment horizontal="center" vertical="center" shrinkToFit="1"/>
    </xf>
    <xf numFmtId="176" fontId="29" fillId="24" borderId="22" xfId="45" applyNumberFormat="1" applyFont="1" applyFill="1" applyBorder="1" applyAlignment="1">
      <alignment vertical="center" shrinkToFit="1"/>
    </xf>
    <xf numFmtId="0" fontId="29" fillId="24" borderId="29" xfId="45" applyFont="1" applyFill="1" applyBorder="1" applyAlignment="1">
      <alignment horizontal="center" vertical="center" shrinkToFit="1"/>
    </xf>
    <xf numFmtId="0" fontId="29" fillId="24" borderId="17" xfId="45" applyFont="1" applyFill="1" applyBorder="1" applyAlignment="1">
      <alignment vertical="center" shrinkToFit="1"/>
    </xf>
    <xf numFmtId="0" fontId="29" fillId="24" borderId="24" xfId="45" applyFont="1" applyFill="1" applyBorder="1" applyAlignment="1">
      <alignment vertical="center" shrinkToFit="1"/>
    </xf>
    <xf numFmtId="0" fontId="29" fillId="24" borderId="15" xfId="45" applyFont="1" applyFill="1" applyBorder="1" applyAlignment="1">
      <alignment vertical="center" shrinkToFit="1"/>
    </xf>
    <xf numFmtId="0" fontId="29" fillId="24" borderId="14" xfId="45" applyFont="1" applyFill="1" applyBorder="1" applyAlignment="1">
      <alignment horizontal="center" vertical="center" shrinkToFit="1"/>
    </xf>
    <xf numFmtId="0" fontId="53" fillId="27" borderId="0" xfId="45" applyFont="1" applyFill="1"/>
    <xf numFmtId="0" fontId="29" fillId="27" borderId="0" xfId="45" applyFont="1" applyFill="1"/>
    <xf numFmtId="0" fontId="55" fillId="27" borderId="0" xfId="45" applyFont="1" applyFill="1" applyAlignment="1">
      <alignment vertical="center"/>
    </xf>
    <xf numFmtId="0" fontId="29" fillId="27" borderId="0" xfId="45" applyFont="1" applyFill="1" applyAlignment="1">
      <alignment vertical="center"/>
    </xf>
    <xf numFmtId="0" fontId="56" fillId="27" borderId="0" xfId="45" applyFont="1" applyFill="1" applyAlignment="1">
      <alignment vertical="center"/>
    </xf>
    <xf numFmtId="0" fontId="43" fillId="27" borderId="0" xfId="45" applyFont="1" applyFill="1" applyAlignment="1">
      <alignment vertical="center"/>
    </xf>
    <xf numFmtId="0" fontId="42" fillId="27" borderId="0" xfId="45" applyFont="1" applyFill="1"/>
    <xf numFmtId="0" fontId="34" fillId="27" borderId="0" xfId="45" applyFont="1" applyFill="1" applyBorder="1" applyAlignment="1">
      <alignment vertical="center"/>
    </xf>
    <xf numFmtId="0" fontId="42" fillId="27" borderId="22" xfId="45" applyFont="1" applyFill="1" applyBorder="1"/>
    <xf numFmtId="0" fontId="42" fillId="27" borderId="0" xfId="45" applyFont="1" applyFill="1" applyBorder="1"/>
    <xf numFmtId="0" fontId="30" fillId="24" borderId="47" xfId="45" applyFont="1" applyFill="1" applyBorder="1" applyAlignment="1">
      <alignment horizontal="right" vertical="center" shrinkToFit="1"/>
    </xf>
    <xf numFmtId="0" fontId="30" fillId="24" borderId="48" xfId="45" applyFont="1" applyFill="1" applyBorder="1" applyAlignment="1">
      <alignment horizontal="right" vertical="center" shrinkToFit="1"/>
    </xf>
    <xf numFmtId="0" fontId="30" fillId="24" borderId="50" xfId="45" applyFont="1" applyFill="1" applyBorder="1" applyAlignment="1">
      <alignment horizontal="right" vertical="center" shrinkToFit="1"/>
    </xf>
    <xf numFmtId="0" fontId="30" fillId="24" borderId="51" xfId="45" applyFont="1" applyFill="1" applyBorder="1" applyAlignment="1">
      <alignment horizontal="right" vertical="center" shrinkToFit="1"/>
    </xf>
    <xf numFmtId="0" fontId="30" fillId="24" borderId="56" xfId="45" applyFont="1" applyFill="1" applyBorder="1" applyAlignment="1">
      <alignment horizontal="right" vertical="center" shrinkToFit="1"/>
    </xf>
    <xf numFmtId="0" fontId="30" fillId="24" borderId="57" xfId="45" applyFont="1" applyFill="1" applyBorder="1" applyAlignment="1">
      <alignment horizontal="right" vertical="center" shrinkToFit="1"/>
    </xf>
    <xf numFmtId="0" fontId="30" fillId="24" borderId="53" xfId="45" applyFont="1" applyFill="1" applyBorder="1" applyAlignment="1">
      <alignment horizontal="right" vertical="center" shrinkToFit="1"/>
    </xf>
    <xf numFmtId="0" fontId="30" fillId="24" borderId="54" xfId="45" applyFont="1" applyFill="1" applyBorder="1" applyAlignment="1">
      <alignment horizontal="right" vertical="center" shrinkToFit="1"/>
    </xf>
    <xf numFmtId="0" fontId="30" fillId="24" borderId="62" xfId="45" applyFont="1" applyFill="1" applyBorder="1" applyAlignment="1">
      <alignment horizontal="right" vertical="center" shrinkToFit="1"/>
    </xf>
    <xf numFmtId="0" fontId="30" fillId="24" borderId="63" xfId="45" applyFont="1" applyFill="1" applyBorder="1" applyAlignment="1">
      <alignment horizontal="right" vertical="center" shrinkToFit="1"/>
    </xf>
    <xf numFmtId="0" fontId="31" fillId="27" borderId="74" xfId="45" applyFont="1" applyFill="1" applyBorder="1" applyAlignment="1">
      <alignment horizontal="right"/>
    </xf>
    <xf numFmtId="0" fontId="30" fillId="25" borderId="32" xfId="45" applyFont="1" applyFill="1" applyBorder="1" applyAlignment="1">
      <alignment horizontal="center" vertical="center" shrinkToFit="1"/>
    </xf>
    <xf numFmtId="0" fontId="3" fillId="27" borderId="84" xfId="45" applyFont="1" applyFill="1" applyBorder="1" applyAlignment="1">
      <alignment vertical="center"/>
    </xf>
    <xf numFmtId="0" fontId="41" fillId="27" borderId="84" xfId="45" applyFont="1" applyFill="1" applyBorder="1" applyAlignment="1">
      <alignment horizontal="left" vertical="center" shrinkToFit="1"/>
    </xf>
    <xf numFmtId="0" fontId="39" fillId="27" borderId="84" xfId="45" applyFont="1" applyFill="1" applyBorder="1" applyAlignment="1">
      <alignment horizontal="left" vertical="center" shrinkToFit="1"/>
    </xf>
    <xf numFmtId="0" fontId="29" fillId="27" borderId="84" xfId="45" applyFont="1" applyFill="1" applyBorder="1" applyAlignment="1">
      <alignment horizontal="center" vertical="center" shrinkToFit="1"/>
    </xf>
    <xf numFmtId="0" fontId="29" fillId="27" borderId="84" xfId="45" applyFont="1" applyFill="1" applyBorder="1" applyAlignment="1">
      <alignment horizontal="center" vertical="center"/>
    </xf>
    <xf numFmtId="0" fontId="34" fillId="27" borderId="84" xfId="45" applyFont="1" applyFill="1" applyBorder="1" applyAlignment="1">
      <alignment vertical="center" shrinkToFit="1"/>
    </xf>
    <xf numFmtId="0" fontId="30" fillId="27" borderId="84" xfId="45" applyFont="1" applyFill="1" applyBorder="1" applyAlignment="1">
      <alignment horizontal="center" shrinkToFit="1"/>
    </xf>
    <xf numFmtId="0" fontId="30" fillId="24" borderId="85" xfId="45" applyFont="1" applyFill="1" applyBorder="1" applyAlignment="1">
      <alignment horizontal="right" vertical="center" shrinkToFit="1"/>
    </xf>
    <xf numFmtId="177" fontId="30" fillId="24" borderId="48" xfId="45" applyNumberFormat="1" applyFont="1" applyFill="1" applyBorder="1" applyAlignment="1">
      <alignment horizontal="right" vertical="center" shrinkToFit="1"/>
    </xf>
    <xf numFmtId="0" fontId="30" fillId="25" borderId="47" xfId="45" applyFont="1" applyFill="1" applyBorder="1" applyAlignment="1">
      <alignment horizontal="right" vertical="center" shrinkToFit="1"/>
    </xf>
    <xf numFmtId="0" fontId="30" fillId="25" borderId="48" xfId="45" applyFont="1" applyFill="1" applyBorder="1" applyAlignment="1">
      <alignment horizontal="right" vertical="center" shrinkToFit="1"/>
    </xf>
    <xf numFmtId="177" fontId="30" fillId="24" borderId="51" xfId="45" applyNumberFormat="1" applyFont="1" applyFill="1" applyBorder="1" applyAlignment="1">
      <alignment horizontal="right" vertical="center" shrinkToFit="1"/>
    </xf>
    <xf numFmtId="0" fontId="30" fillId="25" borderId="50" xfId="45" applyFont="1" applyFill="1" applyBorder="1" applyAlignment="1">
      <alignment horizontal="right" vertical="center" shrinkToFit="1"/>
    </xf>
    <xf numFmtId="0" fontId="30" fillId="25" borderId="51" xfId="45" applyFont="1" applyFill="1" applyBorder="1" applyAlignment="1">
      <alignment horizontal="right" vertical="center" shrinkToFit="1"/>
    </xf>
    <xf numFmtId="177" fontId="30" fillId="24" borderId="54" xfId="45" applyNumberFormat="1" applyFont="1" applyFill="1" applyBorder="1" applyAlignment="1">
      <alignment horizontal="right" vertical="center" shrinkToFit="1"/>
    </xf>
    <xf numFmtId="0" fontId="30" fillId="25" borderId="53" xfId="45" applyFont="1" applyFill="1" applyBorder="1" applyAlignment="1">
      <alignment horizontal="right" vertical="center" shrinkToFit="1"/>
    </xf>
    <xf numFmtId="0" fontId="30" fillId="25" borderId="54" xfId="45" applyFont="1" applyFill="1" applyBorder="1" applyAlignment="1">
      <alignment horizontal="right" vertical="center" shrinkToFit="1"/>
    </xf>
    <xf numFmtId="38" fontId="33" fillId="24" borderId="63" xfId="34" applyFont="1" applyFill="1" applyBorder="1" applyAlignment="1">
      <alignment horizontal="right" vertical="center" shrinkToFit="1"/>
    </xf>
    <xf numFmtId="38" fontId="33" fillId="24" borderId="54" xfId="34" applyFont="1" applyFill="1" applyBorder="1" applyAlignment="1">
      <alignment horizontal="right" vertical="center" shrinkToFit="1"/>
    </xf>
    <xf numFmtId="38" fontId="33" fillId="24" borderId="86" xfId="34" applyFont="1" applyFill="1" applyBorder="1" applyAlignment="1">
      <alignment horizontal="right" vertical="center" shrinkToFit="1"/>
    </xf>
    <xf numFmtId="0" fontId="30" fillId="25" borderId="87" xfId="45" applyFont="1" applyFill="1" applyBorder="1" applyAlignment="1">
      <alignment horizontal="right" vertical="center" shrinkToFit="1"/>
    </xf>
    <xf numFmtId="177" fontId="30" fillId="24" borderId="60" xfId="45" applyNumberFormat="1" applyFont="1" applyFill="1" applyBorder="1" applyAlignment="1">
      <alignment horizontal="right" vertical="center" shrinkToFit="1"/>
    </xf>
    <xf numFmtId="0" fontId="30" fillId="25" borderId="60" xfId="45" applyFont="1" applyFill="1" applyBorder="1" applyAlignment="1">
      <alignment horizontal="right" vertical="center" shrinkToFit="1"/>
    </xf>
    <xf numFmtId="177" fontId="30" fillId="24" borderId="57" xfId="45" applyNumberFormat="1" applyFont="1" applyFill="1" applyBorder="1" applyAlignment="1">
      <alignment horizontal="right" vertical="center" shrinkToFit="1"/>
    </xf>
    <xf numFmtId="0" fontId="35" fillId="28" borderId="71" xfId="0" applyFont="1" applyFill="1" applyBorder="1" applyAlignment="1">
      <alignment horizontal="center" vertical="center" shrinkToFit="1"/>
    </xf>
    <xf numFmtId="38" fontId="35" fillId="28" borderId="72" xfId="33" applyFont="1" applyFill="1" applyBorder="1" applyAlignment="1">
      <alignment vertical="center" shrinkToFit="1"/>
    </xf>
    <xf numFmtId="0" fontId="35" fillId="28" borderId="88" xfId="0" applyFont="1" applyFill="1" applyBorder="1" applyAlignment="1">
      <alignment horizontal="center" vertical="center" shrinkToFit="1"/>
    </xf>
    <xf numFmtId="38" fontId="35" fillId="28" borderId="89" xfId="33" applyFont="1" applyFill="1" applyBorder="1" applyAlignment="1">
      <alignment vertical="center" shrinkToFit="1"/>
    </xf>
    <xf numFmtId="0" fontId="35" fillId="26" borderId="71" xfId="0" applyFont="1" applyFill="1" applyBorder="1" applyAlignment="1">
      <alignment horizontal="center" vertical="center" shrinkToFit="1"/>
    </xf>
    <xf numFmtId="38" fontId="35" fillId="26" borderId="72" xfId="33" applyFont="1" applyFill="1" applyBorder="1" applyAlignment="1">
      <alignment vertical="center" shrinkToFit="1"/>
    </xf>
    <xf numFmtId="0" fontId="35" fillId="26" borderId="88" xfId="0" applyFont="1" applyFill="1" applyBorder="1" applyAlignment="1">
      <alignment horizontal="center" vertical="center" shrinkToFit="1"/>
    </xf>
    <xf numFmtId="38" fontId="35" fillId="26" borderId="89" xfId="33" applyFont="1" applyFill="1" applyBorder="1" applyAlignment="1">
      <alignment vertical="center" shrinkToFit="1"/>
    </xf>
    <xf numFmtId="0" fontId="3" fillId="27" borderId="0" xfId="0" applyFont="1" applyFill="1" applyAlignment="1">
      <alignment vertical="center" shrinkToFit="1"/>
    </xf>
    <xf numFmtId="0" fontId="3" fillId="0" borderId="0" xfId="0" applyFont="1">
      <alignment vertical="center"/>
    </xf>
    <xf numFmtId="0" fontId="31" fillId="27" borderId="0" xfId="0" applyFont="1" applyFill="1" applyAlignment="1">
      <alignment vertical="center" shrinkToFit="1"/>
    </xf>
    <xf numFmtId="0" fontId="31" fillId="24" borderId="0" xfId="0" applyFont="1" applyFill="1">
      <alignment vertical="center"/>
    </xf>
    <xf numFmtId="0" fontId="31" fillId="0" borderId="0" xfId="0" applyFont="1">
      <alignment vertical="center"/>
    </xf>
    <xf numFmtId="0" fontId="3" fillId="27" borderId="0" xfId="45" applyFont="1" applyFill="1"/>
    <xf numFmtId="0" fontId="60" fillId="27" borderId="0" xfId="0" applyFont="1" applyFill="1">
      <alignment vertical="center"/>
    </xf>
    <xf numFmtId="0" fontId="41" fillId="27" borderId="74" xfId="45" applyFont="1" applyFill="1" applyBorder="1" applyAlignment="1">
      <alignment horizontal="left" vertical="center" shrinkToFit="1"/>
    </xf>
    <xf numFmtId="0" fontId="27" fillId="27" borderId="0" xfId="45" applyFont="1" applyFill="1" applyAlignment="1">
      <alignment vertical="center"/>
    </xf>
    <xf numFmtId="0" fontId="3" fillId="27" borderId="0" xfId="52" applyFont="1" applyFill="1" applyAlignment="1">
      <alignment vertical="center"/>
    </xf>
    <xf numFmtId="0" fontId="3" fillId="27" borderId="0" xfId="45" applyFont="1" applyFill="1" applyAlignment="1">
      <alignment horizontal="left"/>
    </xf>
    <xf numFmtId="0" fontId="3" fillId="27" borderId="0" xfId="45" applyFont="1" applyFill="1" applyBorder="1" applyAlignment="1">
      <alignment horizontal="left"/>
    </xf>
    <xf numFmtId="0" fontId="3" fillId="27" borderId="14" xfId="45" applyFont="1" applyFill="1" applyBorder="1" applyAlignment="1">
      <alignment horizontal="left"/>
    </xf>
    <xf numFmtId="0" fontId="46" fillId="27" borderId="0" xfId="45" applyFont="1" applyFill="1" applyAlignment="1">
      <alignment horizontal="left" vertical="top"/>
    </xf>
    <xf numFmtId="0" fontId="46" fillId="27" borderId="0" xfId="45" applyFont="1" applyFill="1" applyAlignment="1">
      <alignment horizontal="left" vertical="center"/>
    </xf>
    <xf numFmtId="0" fontId="46" fillId="27" borderId="0" xfId="45" applyFont="1" applyFill="1" applyBorder="1" applyAlignment="1">
      <alignment horizontal="left" vertical="center"/>
    </xf>
    <xf numFmtId="0" fontId="42" fillId="27" borderId="0" xfId="45" applyFont="1" applyFill="1" applyAlignment="1">
      <alignment horizontal="left"/>
    </xf>
    <xf numFmtId="0" fontId="42" fillId="29" borderId="66" xfId="45" applyFont="1" applyFill="1" applyBorder="1" applyAlignment="1">
      <alignment horizontal="center" vertical="center" shrinkToFit="1"/>
    </xf>
    <xf numFmtId="0" fontId="42" fillId="29" borderId="38" xfId="45" applyFont="1" applyFill="1" applyBorder="1" applyAlignment="1">
      <alignment horizontal="center" vertical="center" shrinkToFit="1"/>
    </xf>
    <xf numFmtId="176" fontId="42" fillId="29" borderId="38" xfId="45" applyNumberFormat="1" applyFont="1" applyFill="1" applyBorder="1" applyAlignment="1">
      <alignment horizontal="center" vertical="center" shrinkToFit="1"/>
    </xf>
    <xf numFmtId="0" fontId="42" fillId="29" borderId="67" xfId="45" applyFont="1" applyFill="1" applyBorder="1" applyAlignment="1">
      <alignment horizontal="center" vertical="center" shrinkToFit="1"/>
    </xf>
    <xf numFmtId="0" fontId="30" fillId="27" borderId="35" xfId="45" applyFont="1" applyFill="1" applyBorder="1" applyAlignment="1">
      <alignment horizontal="center" shrinkToFit="1"/>
    </xf>
    <xf numFmtId="0" fontId="30" fillId="27" borderId="33" xfId="45" applyFont="1" applyFill="1" applyBorder="1" applyAlignment="1">
      <alignment horizontal="center" shrinkToFit="1"/>
    </xf>
    <xf numFmtId="0" fontId="30" fillId="27" borderId="34" xfId="45" applyFont="1" applyFill="1" applyBorder="1" applyAlignment="1">
      <alignment horizontal="center" shrinkToFit="1"/>
    </xf>
    <xf numFmtId="0" fontId="30" fillId="27" borderId="35" xfId="45" applyFont="1" applyFill="1" applyBorder="1" applyAlignment="1">
      <alignment horizontal="center"/>
    </xf>
    <xf numFmtId="0" fontId="30" fillId="27" borderId="34" xfId="45" applyFont="1" applyFill="1" applyBorder="1" applyAlignment="1">
      <alignment horizontal="center"/>
    </xf>
    <xf numFmtId="0" fontId="30" fillId="27" borderId="33" xfId="45" applyFont="1" applyFill="1" applyBorder="1" applyAlignment="1">
      <alignment horizontal="center"/>
    </xf>
    <xf numFmtId="0" fontId="42" fillId="29" borderId="64" xfId="45" applyFont="1" applyFill="1" applyBorder="1" applyAlignment="1">
      <alignment horizontal="center" vertical="center" shrinkToFit="1"/>
    </xf>
    <xf numFmtId="0" fontId="42" fillId="29" borderId="39" xfId="45" applyFont="1" applyFill="1" applyBorder="1" applyAlignment="1">
      <alignment horizontal="center" vertical="center" shrinkToFit="1"/>
    </xf>
    <xf numFmtId="176" fontId="42" fillId="29" borderId="39" xfId="45" applyNumberFormat="1" applyFont="1" applyFill="1" applyBorder="1" applyAlignment="1">
      <alignment horizontal="center" vertical="center" shrinkToFit="1"/>
    </xf>
    <xf numFmtId="176" fontId="42" fillId="29" borderId="65" xfId="45" applyNumberFormat="1" applyFont="1" applyFill="1" applyBorder="1" applyAlignment="1">
      <alignment horizontal="center" vertical="center" shrinkToFit="1"/>
    </xf>
    <xf numFmtId="0" fontId="37" fillId="27" borderId="44" xfId="45" applyFont="1" applyFill="1" applyBorder="1" applyAlignment="1">
      <alignment horizontal="left" vertical="center" shrinkToFit="1"/>
    </xf>
    <xf numFmtId="0" fontId="37" fillId="27" borderId="46" xfId="45" applyFont="1" applyFill="1" applyBorder="1" applyAlignment="1">
      <alignment horizontal="left" vertical="center" shrinkToFit="1"/>
    </xf>
    <xf numFmtId="0" fontId="37" fillId="27" borderId="15" xfId="45" applyFont="1" applyFill="1" applyBorder="1" applyAlignment="1">
      <alignment horizontal="left" vertical="center" shrinkToFit="1"/>
    </xf>
    <xf numFmtId="0" fontId="37" fillId="27" borderId="13" xfId="45" applyFont="1" applyFill="1" applyBorder="1" applyAlignment="1">
      <alignment horizontal="left" vertical="center" shrinkToFit="1"/>
    </xf>
    <xf numFmtId="0" fontId="29" fillId="27" borderId="44" xfId="45" applyFont="1" applyFill="1" applyBorder="1" applyAlignment="1">
      <alignment horizontal="center" vertical="center" shrinkToFit="1"/>
    </xf>
    <xf numFmtId="0" fontId="29" fillId="27" borderId="32" xfId="45" applyFont="1" applyFill="1" applyBorder="1" applyAlignment="1">
      <alignment horizontal="center" vertical="center" shrinkToFit="1"/>
    </xf>
    <xf numFmtId="0" fontId="29" fillId="27" borderId="45" xfId="45" applyFont="1" applyFill="1" applyBorder="1" applyAlignment="1">
      <alignment horizontal="center" vertical="center" shrinkToFit="1"/>
    </xf>
    <xf numFmtId="0" fontId="29" fillId="27" borderId="36" xfId="45" applyFont="1" applyFill="1" applyBorder="1" applyAlignment="1">
      <alignment horizontal="center" vertical="center" shrinkToFit="1"/>
    </xf>
    <xf numFmtId="0" fontId="30" fillId="24" borderId="42" xfId="45" applyFont="1" applyFill="1" applyBorder="1" applyAlignment="1">
      <alignment horizontal="right" vertical="center" shrinkToFit="1"/>
    </xf>
    <xf numFmtId="0" fontId="30" fillId="27" borderId="41" xfId="45" applyFont="1" applyFill="1" applyBorder="1" applyAlignment="1">
      <alignment horizontal="right" vertical="center" shrinkToFit="1"/>
    </xf>
    <xf numFmtId="0" fontId="30" fillId="27" borderId="40" xfId="45" applyFont="1" applyFill="1" applyBorder="1" applyAlignment="1">
      <alignment horizontal="right" vertical="center" shrinkToFit="1"/>
    </xf>
    <xf numFmtId="0" fontId="30" fillId="24" borderId="47" xfId="45" applyFont="1" applyFill="1" applyBorder="1" applyAlignment="1">
      <alignment horizontal="right" vertical="center" shrinkToFit="1"/>
    </xf>
    <xf numFmtId="0" fontId="30" fillId="24" borderId="48" xfId="45" applyFont="1" applyFill="1" applyBorder="1" applyAlignment="1">
      <alignment horizontal="right" vertical="center" shrinkToFit="1"/>
    </xf>
    <xf numFmtId="0" fontId="30" fillId="24" borderId="49" xfId="45" applyFont="1" applyFill="1" applyBorder="1" applyAlignment="1">
      <alignment horizontal="right" vertical="center" shrinkToFit="1"/>
    </xf>
    <xf numFmtId="0" fontId="30" fillId="24" borderId="50" xfId="45" applyFont="1" applyFill="1" applyBorder="1" applyAlignment="1">
      <alignment horizontal="right" vertical="center" shrinkToFit="1"/>
    </xf>
    <xf numFmtId="0" fontId="30" fillId="24" borderId="51" xfId="45" applyFont="1" applyFill="1" applyBorder="1" applyAlignment="1">
      <alignment horizontal="right" vertical="center" shrinkToFit="1"/>
    </xf>
    <xf numFmtId="0" fontId="30" fillId="24" borderId="52" xfId="45" applyFont="1" applyFill="1" applyBorder="1" applyAlignment="1">
      <alignment horizontal="right" vertical="center" shrinkToFit="1"/>
    </xf>
    <xf numFmtId="0" fontId="30" fillId="24" borderId="53" xfId="45" applyFont="1" applyFill="1" applyBorder="1" applyAlignment="1">
      <alignment horizontal="right" vertical="center" shrinkToFit="1"/>
    </xf>
    <xf numFmtId="0" fontId="30" fillId="24" borderId="54" xfId="45" applyFont="1" applyFill="1" applyBorder="1" applyAlignment="1">
      <alignment horizontal="right" vertical="center" shrinkToFit="1"/>
    </xf>
    <xf numFmtId="0" fontId="30" fillId="24" borderId="55" xfId="45" applyFont="1" applyFill="1" applyBorder="1" applyAlignment="1">
      <alignment horizontal="right" vertical="center" shrinkToFit="1"/>
    </xf>
    <xf numFmtId="0" fontId="29" fillId="27" borderId="15" xfId="45" applyFont="1" applyFill="1" applyBorder="1" applyAlignment="1">
      <alignment horizontal="center" vertical="center" shrinkToFit="1"/>
    </xf>
    <xf numFmtId="0" fontId="29" fillId="27" borderId="14" xfId="45" applyFont="1" applyFill="1" applyBorder="1" applyAlignment="1">
      <alignment horizontal="center" vertical="center" shrinkToFit="1"/>
    </xf>
    <xf numFmtId="0" fontId="29" fillId="27" borderId="43" xfId="45" applyFont="1" applyFill="1" applyBorder="1" applyAlignment="1">
      <alignment horizontal="center" vertical="center" shrinkToFit="1"/>
    </xf>
    <xf numFmtId="0" fontId="29" fillId="27" borderId="18" xfId="45" applyFont="1" applyFill="1" applyBorder="1" applyAlignment="1">
      <alignment horizontal="center" vertical="center" shrinkToFit="1"/>
    </xf>
    <xf numFmtId="0" fontId="30" fillId="24" borderId="59" xfId="45" applyFont="1" applyFill="1" applyBorder="1" applyAlignment="1">
      <alignment horizontal="right" vertical="center" shrinkToFit="1"/>
    </xf>
    <xf numFmtId="0" fontId="30" fillId="24" borderId="60" xfId="45" applyFont="1" applyFill="1" applyBorder="1" applyAlignment="1">
      <alignment horizontal="right" vertical="center" shrinkToFit="1"/>
    </xf>
    <xf numFmtId="0" fontId="30" fillId="24" borderId="61" xfId="45" applyFont="1" applyFill="1" applyBorder="1" applyAlignment="1">
      <alignment horizontal="right" vertical="center" shrinkToFit="1"/>
    </xf>
    <xf numFmtId="0" fontId="30" fillId="24" borderId="62" xfId="45" applyFont="1" applyFill="1" applyBorder="1" applyAlignment="1">
      <alignment horizontal="right" vertical="center" shrinkToFit="1"/>
    </xf>
    <xf numFmtId="0" fontId="30" fillId="24" borderId="63" xfId="45" applyFont="1" applyFill="1" applyBorder="1" applyAlignment="1">
      <alignment horizontal="right" vertical="center" shrinkToFit="1"/>
    </xf>
    <xf numFmtId="0" fontId="30" fillId="24" borderId="22" xfId="45" applyFont="1" applyFill="1" applyBorder="1" applyAlignment="1">
      <alignment horizontal="right" vertical="center" shrinkToFit="1"/>
    </xf>
    <xf numFmtId="0" fontId="30" fillId="27" borderId="0" xfId="45" applyFont="1" applyFill="1" applyBorder="1" applyAlignment="1">
      <alignment horizontal="right" vertical="center" shrinkToFit="1"/>
    </xf>
    <xf numFmtId="0" fontId="30" fillId="24" borderId="42" xfId="45" applyFont="1" applyFill="1" applyBorder="1" applyAlignment="1">
      <alignment horizontal="center" vertical="center" shrinkToFit="1"/>
    </xf>
    <xf numFmtId="0" fontId="30" fillId="24" borderId="41" xfId="45" applyFont="1" applyFill="1" applyBorder="1" applyAlignment="1">
      <alignment horizontal="center" vertical="center" shrinkToFit="1"/>
    </xf>
    <xf numFmtId="0" fontId="30" fillId="24" borderId="40" xfId="45" applyFont="1" applyFill="1" applyBorder="1" applyAlignment="1">
      <alignment horizontal="center" vertical="center" shrinkToFit="1"/>
    </xf>
    <xf numFmtId="0" fontId="30" fillId="24" borderId="14" xfId="45" applyFont="1" applyFill="1" applyBorder="1" applyAlignment="1">
      <alignment horizontal="right" vertical="center" shrinkToFit="1"/>
    </xf>
    <xf numFmtId="0" fontId="30" fillId="24" borderId="43" xfId="45" applyFont="1" applyFill="1" applyBorder="1" applyAlignment="1">
      <alignment horizontal="right" vertical="center" shrinkToFit="1"/>
    </xf>
    <xf numFmtId="178" fontId="37" fillId="27" borderId="24" xfId="45" applyNumberFormat="1" applyFont="1" applyFill="1" applyBorder="1" applyAlignment="1">
      <alignment horizontal="center" vertical="center" shrinkToFit="1"/>
    </xf>
    <xf numFmtId="178" fontId="37" fillId="27" borderId="22" xfId="45" applyNumberFormat="1" applyFont="1" applyFill="1" applyBorder="1" applyAlignment="1">
      <alignment horizontal="center" vertical="center" shrinkToFit="1"/>
    </xf>
    <xf numFmtId="178" fontId="37" fillId="27" borderId="25" xfId="45" applyNumberFormat="1" applyFont="1" applyFill="1" applyBorder="1" applyAlignment="1">
      <alignment horizontal="center" vertical="center" shrinkToFit="1"/>
    </xf>
    <xf numFmtId="178" fontId="37" fillId="27" borderId="17" xfId="45" applyNumberFormat="1" applyFont="1" applyFill="1" applyBorder="1" applyAlignment="1">
      <alignment horizontal="center" vertical="center" shrinkToFit="1"/>
    </xf>
    <xf numFmtId="178" fontId="37" fillId="27" borderId="0" xfId="45" applyNumberFormat="1" applyFont="1" applyFill="1" applyBorder="1" applyAlignment="1">
      <alignment horizontal="center" vertical="center" shrinkToFit="1"/>
    </xf>
    <xf numFmtId="178" fontId="37" fillId="27" borderId="16" xfId="45" applyNumberFormat="1" applyFont="1" applyFill="1" applyBorder="1" applyAlignment="1">
      <alignment horizontal="center" vertical="center" shrinkToFit="1"/>
    </xf>
    <xf numFmtId="0" fontId="30" fillId="24" borderId="25" xfId="45" applyFont="1" applyFill="1" applyBorder="1" applyAlignment="1">
      <alignment horizontal="center" vertical="center" shrinkToFit="1"/>
    </xf>
    <xf numFmtId="0" fontId="30" fillId="24" borderId="16" xfId="45" applyFont="1" applyFill="1" applyBorder="1" applyAlignment="1">
      <alignment horizontal="center" vertical="center" shrinkToFit="1"/>
    </xf>
    <xf numFmtId="178" fontId="37" fillId="27" borderId="44" xfId="45" applyNumberFormat="1" applyFont="1" applyFill="1" applyBorder="1" applyAlignment="1">
      <alignment horizontal="center" vertical="center" shrinkToFit="1"/>
    </xf>
    <xf numFmtId="178" fontId="37" fillId="27" borderId="32" xfId="45" applyNumberFormat="1" applyFont="1" applyFill="1" applyBorder="1" applyAlignment="1">
      <alignment horizontal="center" vertical="center" shrinkToFit="1"/>
    </xf>
    <xf numFmtId="178" fontId="37" fillId="27" borderId="46" xfId="45" applyNumberFormat="1" applyFont="1" applyFill="1" applyBorder="1" applyAlignment="1">
      <alignment horizontal="center" vertical="center" shrinkToFit="1"/>
    </xf>
    <xf numFmtId="0" fontId="29" fillId="27" borderId="44" xfId="45" applyFont="1" applyFill="1" applyBorder="1" applyAlignment="1">
      <alignment horizontal="center" vertical="center"/>
    </xf>
    <xf numFmtId="0" fontId="29" fillId="27" borderId="32" xfId="45" applyFont="1" applyFill="1" applyBorder="1" applyAlignment="1">
      <alignment horizontal="center" vertical="center"/>
    </xf>
    <xf numFmtId="0" fontId="29" fillId="27" borderId="46" xfId="45" applyFont="1" applyFill="1" applyBorder="1" applyAlignment="1">
      <alignment horizontal="center" vertical="center"/>
    </xf>
    <xf numFmtId="0" fontId="29" fillId="27" borderId="17" xfId="45" applyFont="1" applyFill="1" applyBorder="1" applyAlignment="1">
      <alignment horizontal="center" vertical="center"/>
    </xf>
    <xf numFmtId="0" fontId="29" fillId="27" borderId="0" xfId="45" applyFont="1" applyFill="1" applyBorder="1" applyAlignment="1">
      <alignment horizontal="center" vertical="center"/>
    </xf>
    <xf numFmtId="0" fontId="29" fillId="27" borderId="16" xfId="45" applyFont="1" applyFill="1" applyBorder="1" applyAlignment="1">
      <alignment horizontal="center" vertical="center"/>
    </xf>
    <xf numFmtId="0" fontId="30" fillId="24" borderId="45" xfId="45" applyFont="1" applyFill="1" applyBorder="1" applyAlignment="1">
      <alignment horizontal="center" vertical="center" shrinkToFit="1"/>
    </xf>
    <xf numFmtId="0" fontId="30" fillId="24" borderId="46" xfId="45" applyFont="1" applyFill="1" applyBorder="1" applyAlignment="1">
      <alignment horizontal="center" vertical="center" shrinkToFit="1"/>
    </xf>
    <xf numFmtId="0" fontId="30" fillId="27" borderId="37" xfId="45" applyFont="1" applyFill="1" applyBorder="1" applyAlignment="1">
      <alignment horizontal="center" vertical="center" shrinkToFit="1"/>
    </xf>
    <xf numFmtId="0" fontId="46" fillId="27" borderId="0" xfId="45" applyFont="1" applyFill="1" applyAlignment="1">
      <alignment horizontal="left" vertical="top" shrinkToFit="1"/>
    </xf>
    <xf numFmtId="176" fontId="42" fillId="29" borderId="67" xfId="45" applyNumberFormat="1" applyFont="1" applyFill="1" applyBorder="1" applyAlignment="1">
      <alignment horizontal="center" vertical="center" shrinkToFit="1"/>
    </xf>
    <xf numFmtId="0" fontId="30" fillId="24" borderId="56" xfId="45" applyFont="1" applyFill="1" applyBorder="1" applyAlignment="1">
      <alignment horizontal="right" vertical="center" shrinkToFit="1"/>
    </xf>
    <xf numFmtId="0" fontId="30" fillId="24" borderId="57" xfId="45" applyFont="1" applyFill="1" applyBorder="1" applyAlignment="1">
      <alignment horizontal="right" vertical="center" shrinkToFit="1"/>
    </xf>
    <xf numFmtId="0" fontId="30" fillId="24" borderId="58" xfId="45" applyFont="1" applyFill="1" applyBorder="1" applyAlignment="1">
      <alignment horizontal="right" vertical="center" shrinkToFit="1"/>
    </xf>
    <xf numFmtId="0" fontId="42" fillId="27" borderId="91" xfId="45" applyFont="1" applyFill="1" applyBorder="1" applyAlignment="1">
      <alignment horizontal="center" vertical="center" shrinkToFit="1"/>
    </xf>
    <xf numFmtId="0" fontId="42" fillId="27" borderId="92" xfId="45" applyFont="1" applyFill="1" applyBorder="1" applyAlignment="1">
      <alignment horizontal="center" vertical="center" shrinkToFit="1"/>
    </xf>
    <xf numFmtId="0" fontId="42" fillId="27" borderId="94" xfId="45" applyFont="1" applyFill="1" applyBorder="1" applyAlignment="1">
      <alignment horizontal="center" vertical="center" shrinkToFit="1"/>
    </xf>
    <xf numFmtId="0" fontId="42" fillId="27" borderId="95" xfId="45" applyFont="1" applyFill="1" applyBorder="1" applyAlignment="1">
      <alignment horizontal="center" vertical="center" shrinkToFit="1"/>
    </xf>
    <xf numFmtId="0" fontId="30" fillId="24" borderId="52" xfId="45" applyFont="1" applyFill="1" applyBorder="1" applyAlignment="1">
      <alignment horizontal="center" vertical="center" shrinkToFit="1"/>
    </xf>
    <xf numFmtId="0" fontId="30" fillId="24" borderId="55" xfId="45" applyFont="1" applyFill="1" applyBorder="1" applyAlignment="1">
      <alignment horizontal="center" vertical="center" shrinkToFit="1"/>
    </xf>
    <xf numFmtId="0" fontId="30" fillId="24" borderId="49" xfId="45" applyFont="1" applyFill="1" applyBorder="1" applyAlignment="1">
      <alignment horizontal="center" vertical="center" shrinkToFit="1"/>
    </xf>
    <xf numFmtId="0" fontId="30" fillId="27" borderId="52" xfId="45" applyFont="1" applyFill="1" applyBorder="1" applyAlignment="1">
      <alignment horizontal="right" vertical="center" shrinkToFit="1"/>
    </xf>
    <xf numFmtId="0" fontId="30" fillId="27" borderId="51" xfId="45" applyFont="1" applyFill="1" applyBorder="1" applyAlignment="1">
      <alignment horizontal="right" vertical="center" shrinkToFit="1"/>
    </xf>
    <xf numFmtId="0" fontId="30" fillId="27" borderId="54" xfId="45" applyFont="1" applyFill="1" applyBorder="1" applyAlignment="1">
      <alignment horizontal="right" vertical="center" shrinkToFit="1"/>
    </xf>
    <xf numFmtId="0" fontId="30" fillId="27" borderId="55" xfId="45" applyFont="1" applyFill="1" applyBorder="1" applyAlignment="1">
      <alignment horizontal="right" vertical="center" shrinkToFit="1"/>
    </xf>
    <xf numFmtId="38" fontId="58" fillId="27" borderId="85" xfId="33" applyFont="1" applyFill="1" applyBorder="1" applyAlignment="1">
      <alignment horizontal="center" vertical="center" shrinkToFit="1"/>
    </xf>
    <xf numFmtId="38" fontId="58" fillId="27" borderId="48" xfId="33" applyFont="1" applyFill="1" applyBorder="1" applyAlignment="1">
      <alignment horizontal="center" vertical="center" shrinkToFit="1"/>
    </xf>
    <xf numFmtId="38" fontId="58" fillId="27" borderId="68" xfId="33" applyFont="1" applyFill="1" applyBorder="1" applyAlignment="1">
      <alignment horizontal="center" vertical="center" shrinkToFit="1"/>
    </xf>
    <xf numFmtId="38" fontId="58" fillId="27" borderId="62" xfId="33" applyFont="1" applyFill="1" applyBorder="1" applyAlignment="1">
      <alignment horizontal="center" vertical="center" shrinkToFit="1"/>
    </xf>
    <xf numFmtId="38" fontId="58" fillId="27" borderId="51" xfId="33" applyFont="1" applyFill="1" applyBorder="1" applyAlignment="1">
      <alignment horizontal="center" vertical="center" shrinkToFit="1"/>
    </xf>
    <xf numFmtId="38" fontId="58" fillId="27" borderId="69" xfId="33" applyFont="1" applyFill="1" applyBorder="1" applyAlignment="1">
      <alignment horizontal="center" vertical="center" shrinkToFit="1"/>
    </xf>
    <xf numFmtId="0" fontId="30" fillId="24" borderId="68" xfId="45" applyFont="1" applyFill="1" applyBorder="1" applyAlignment="1">
      <alignment horizontal="center" vertical="center" shrinkToFit="1"/>
    </xf>
    <xf numFmtId="0" fontId="30" fillId="24" borderId="69" xfId="45" applyFont="1" applyFill="1" applyBorder="1" applyAlignment="1">
      <alignment horizontal="center" vertical="center" shrinkToFit="1"/>
    </xf>
    <xf numFmtId="0" fontId="30" fillId="27" borderId="86" xfId="45" applyFont="1" applyFill="1" applyBorder="1" applyAlignment="1">
      <alignment horizontal="center" vertical="center" shrinkToFit="1"/>
    </xf>
    <xf numFmtId="0" fontId="30" fillId="27" borderId="44" xfId="45" applyFont="1" applyFill="1" applyBorder="1" applyAlignment="1">
      <alignment horizontal="center" vertical="center" shrinkToFit="1"/>
    </xf>
    <xf numFmtId="0" fontId="30" fillId="27" borderId="32" xfId="45" applyFont="1" applyFill="1" applyBorder="1" applyAlignment="1">
      <alignment horizontal="center" vertical="center" shrinkToFit="1"/>
    </xf>
    <xf numFmtId="0" fontId="30" fillId="27" borderId="45" xfId="45" applyFont="1" applyFill="1" applyBorder="1" applyAlignment="1">
      <alignment horizontal="center" vertical="center" shrinkToFit="1"/>
    </xf>
    <xf numFmtId="0" fontId="30" fillId="27" borderId="36" xfId="45" applyFont="1" applyFill="1" applyBorder="1" applyAlignment="1">
      <alignment horizontal="center" vertical="center" shrinkToFit="1"/>
    </xf>
    <xf numFmtId="0" fontId="30" fillId="27" borderId="46" xfId="45" applyFont="1" applyFill="1" applyBorder="1" applyAlignment="1">
      <alignment horizontal="center" vertical="center" shrinkToFit="1"/>
    </xf>
    <xf numFmtId="0" fontId="30" fillId="27" borderId="44" xfId="45" applyFont="1" applyFill="1" applyBorder="1" applyAlignment="1">
      <alignment horizontal="center" vertical="center"/>
    </xf>
    <xf numFmtId="0" fontId="30" fillId="27" borderId="32" xfId="45" applyFont="1" applyFill="1" applyBorder="1" applyAlignment="1">
      <alignment horizontal="center" vertical="center"/>
    </xf>
    <xf numFmtId="0" fontId="30" fillId="27" borderId="46" xfId="45" applyFont="1" applyFill="1" applyBorder="1" applyAlignment="1">
      <alignment horizontal="center" vertical="center"/>
    </xf>
    <xf numFmtId="0" fontId="30" fillId="27" borderId="15" xfId="45" applyFont="1" applyFill="1" applyBorder="1" applyAlignment="1">
      <alignment horizontal="center" vertical="center" shrinkToFit="1"/>
    </xf>
    <xf numFmtId="0" fontId="30" fillId="27" borderId="14" xfId="45" applyFont="1" applyFill="1" applyBorder="1" applyAlignment="1">
      <alignment horizontal="center" vertical="center" shrinkToFit="1"/>
    </xf>
    <xf numFmtId="0" fontId="30" fillId="27" borderId="43" xfId="45" applyFont="1" applyFill="1" applyBorder="1" applyAlignment="1">
      <alignment horizontal="center" vertical="center" shrinkToFit="1"/>
    </xf>
    <xf numFmtId="0" fontId="30" fillId="27" borderId="18" xfId="45" applyFont="1" applyFill="1" applyBorder="1" applyAlignment="1">
      <alignment horizontal="center" vertical="center" shrinkToFit="1"/>
    </xf>
    <xf numFmtId="0" fontId="30" fillId="27" borderId="13" xfId="45" applyFont="1" applyFill="1" applyBorder="1" applyAlignment="1">
      <alignment horizontal="center" vertical="center" shrinkToFit="1"/>
    </xf>
    <xf numFmtId="0" fontId="30" fillId="27" borderId="17" xfId="45" applyFont="1" applyFill="1" applyBorder="1" applyAlignment="1">
      <alignment horizontal="center" vertical="center"/>
    </xf>
    <xf numFmtId="0" fontId="30" fillId="27" borderId="0" xfId="45" applyFont="1" applyFill="1" applyBorder="1" applyAlignment="1">
      <alignment horizontal="center" vertical="center"/>
    </xf>
    <xf numFmtId="0" fontId="30" fillId="27" borderId="16" xfId="45" applyFont="1" applyFill="1" applyBorder="1" applyAlignment="1">
      <alignment horizontal="center" vertical="center"/>
    </xf>
    <xf numFmtId="0" fontId="3" fillId="27" borderId="16" xfId="45" applyFont="1" applyFill="1" applyBorder="1" applyAlignment="1">
      <alignment horizontal="right" vertical="top"/>
    </xf>
    <xf numFmtId="0" fontId="30" fillId="24" borderId="68" xfId="45" applyFont="1" applyFill="1" applyBorder="1" applyAlignment="1">
      <alignment horizontal="right" vertical="center" shrinkToFit="1"/>
    </xf>
    <xf numFmtId="0" fontId="30" fillId="24" borderId="69" xfId="45" applyFont="1" applyFill="1" applyBorder="1" applyAlignment="1">
      <alignment horizontal="right" vertical="center" shrinkToFit="1"/>
    </xf>
    <xf numFmtId="0" fontId="30" fillId="24" borderId="70" xfId="45" applyFont="1" applyFill="1" applyBorder="1" applyAlignment="1">
      <alignment horizontal="right" vertical="center" shrinkToFit="1"/>
    </xf>
    <xf numFmtId="178" fontId="37" fillId="24" borderId="44" xfId="45" applyNumberFormat="1" applyFont="1" applyFill="1" applyBorder="1" applyAlignment="1">
      <alignment horizontal="center" vertical="center" shrinkToFit="1"/>
    </xf>
    <xf numFmtId="178" fontId="37" fillId="24" borderId="32" xfId="45" applyNumberFormat="1" applyFont="1" applyFill="1" applyBorder="1" applyAlignment="1">
      <alignment horizontal="center" vertical="center" shrinkToFit="1"/>
    </xf>
    <xf numFmtId="178" fontId="37" fillId="24" borderId="46" xfId="45" applyNumberFormat="1" applyFont="1" applyFill="1" applyBorder="1" applyAlignment="1">
      <alignment horizontal="center" vertical="center" shrinkToFit="1"/>
    </xf>
    <xf numFmtId="178" fontId="37" fillId="24" borderId="17" xfId="45" applyNumberFormat="1" applyFont="1" applyFill="1" applyBorder="1" applyAlignment="1">
      <alignment horizontal="center" vertical="center" shrinkToFit="1"/>
    </xf>
    <xf numFmtId="178" fontId="37" fillId="24" borderId="0" xfId="45" applyNumberFormat="1" applyFont="1" applyFill="1" applyBorder="1" applyAlignment="1">
      <alignment horizontal="center" vertical="center" shrinkToFit="1"/>
    </xf>
    <xf numFmtId="178" fontId="37" fillId="24" borderId="16" xfId="45" applyNumberFormat="1" applyFont="1" applyFill="1" applyBorder="1" applyAlignment="1">
      <alignment horizontal="center" vertical="center" shrinkToFit="1"/>
    </xf>
    <xf numFmtId="178" fontId="37" fillId="24" borderId="24" xfId="45" applyNumberFormat="1" applyFont="1" applyFill="1" applyBorder="1" applyAlignment="1">
      <alignment horizontal="center" vertical="center" shrinkToFit="1"/>
    </xf>
    <xf numFmtId="178" fontId="37" fillId="24" borderId="22" xfId="45" applyNumberFormat="1" applyFont="1" applyFill="1" applyBorder="1" applyAlignment="1">
      <alignment horizontal="center" vertical="center" shrinkToFit="1"/>
    </xf>
    <xf numFmtId="178" fontId="37" fillId="24" borderId="25" xfId="45" applyNumberFormat="1" applyFont="1" applyFill="1" applyBorder="1" applyAlignment="1">
      <alignment horizontal="center" vertical="center" shrinkToFit="1"/>
    </xf>
    <xf numFmtId="0" fontId="30" fillId="27" borderId="28" xfId="45" applyFont="1" applyFill="1" applyBorder="1" applyAlignment="1">
      <alignment horizontal="center" shrinkToFit="1"/>
    </xf>
    <xf numFmtId="0" fontId="30" fillId="27" borderId="27" xfId="45" applyFont="1" applyFill="1" applyBorder="1" applyAlignment="1">
      <alignment horizontal="center" shrinkToFit="1"/>
    </xf>
    <xf numFmtId="0" fontId="30" fillId="27" borderId="42" xfId="45" applyFont="1" applyFill="1" applyBorder="1" applyAlignment="1">
      <alignment horizontal="center" vertical="center" shrinkToFit="1"/>
    </xf>
    <xf numFmtId="0" fontId="30" fillId="27" borderId="41" xfId="45" applyFont="1" applyFill="1" applyBorder="1" applyAlignment="1">
      <alignment horizontal="center" vertical="center" shrinkToFit="1"/>
    </xf>
    <xf numFmtId="0" fontId="30" fillId="27" borderId="40" xfId="45" applyFont="1" applyFill="1" applyBorder="1" applyAlignment="1">
      <alignment horizontal="center" vertical="center" shrinkToFit="1"/>
    </xf>
    <xf numFmtId="0" fontId="29" fillId="24" borderId="36" xfId="45" applyFont="1" applyFill="1" applyBorder="1" applyAlignment="1">
      <alignment horizontal="center" vertical="center" shrinkToFit="1"/>
    </xf>
    <xf numFmtId="0" fontId="29" fillId="24" borderId="32" xfId="45" applyFont="1" applyFill="1" applyBorder="1" applyAlignment="1">
      <alignment horizontal="center" vertical="center" shrinkToFit="1"/>
    </xf>
    <xf numFmtId="0" fontId="29" fillId="24" borderId="45" xfId="45" applyFont="1" applyFill="1" applyBorder="1" applyAlignment="1">
      <alignment horizontal="center" vertical="center" shrinkToFit="1"/>
    </xf>
    <xf numFmtId="0" fontId="30" fillId="27" borderId="47" xfId="45" applyFont="1" applyFill="1" applyBorder="1" applyAlignment="1">
      <alignment horizontal="center" vertical="center" shrinkToFit="1"/>
    </xf>
    <xf numFmtId="0" fontId="30" fillId="27" borderId="48" xfId="45" applyFont="1" applyFill="1" applyBorder="1" applyAlignment="1">
      <alignment horizontal="center" vertical="center" shrinkToFit="1"/>
    </xf>
    <xf numFmtId="0" fontId="30" fillId="27" borderId="49" xfId="45" applyFont="1" applyFill="1" applyBorder="1" applyAlignment="1">
      <alignment horizontal="center" vertical="center" shrinkToFit="1"/>
    </xf>
    <xf numFmtId="0" fontId="30" fillId="27" borderId="50" xfId="45" applyFont="1" applyFill="1" applyBorder="1" applyAlignment="1">
      <alignment horizontal="center" vertical="center" shrinkToFit="1"/>
    </xf>
    <xf numFmtId="0" fontId="30" fillId="27" borderId="51" xfId="45" applyFont="1" applyFill="1" applyBorder="1" applyAlignment="1">
      <alignment horizontal="center" vertical="center" shrinkToFit="1"/>
    </xf>
    <xf numFmtId="0" fontId="30" fillId="27" borderId="52" xfId="45" applyFont="1" applyFill="1" applyBorder="1" applyAlignment="1">
      <alignment horizontal="center" vertical="center" shrinkToFit="1"/>
    </xf>
    <xf numFmtId="0" fontId="30" fillId="27" borderId="53" xfId="45" applyFont="1" applyFill="1" applyBorder="1" applyAlignment="1">
      <alignment horizontal="center" vertical="center" shrinkToFit="1"/>
    </xf>
    <xf numFmtId="0" fontId="30" fillId="27" borderId="54" xfId="45" applyFont="1" applyFill="1" applyBorder="1" applyAlignment="1">
      <alignment horizontal="center" vertical="center" shrinkToFit="1"/>
    </xf>
    <xf numFmtId="0" fontId="30" fillId="27" borderId="55" xfId="45" applyFont="1" applyFill="1" applyBorder="1" applyAlignment="1">
      <alignment horizontal="center" vertical="center" shrinkToFit="1"/>
    </xf>
    <xf numFmtId="0" fontId="30" fillId="27" borderId="75" xfId="45" applyFont="1" applyFill="1" applyBorder="1" applyAlignment="1">
      <alignment horizontal="center" vertical="center" shrinkToFit="1"/>
    </xf>
    <xf numFmtId="0" fontId="30" fillId="27" borderId="76" xfId="45" applyFont="1" applyFill="1" applyBorder="1" applyAlignment="1">
      <alignment horizontal="center" vertical="center" shrinkToFit="1"/>
    </xf>
    <xf numFmtId="0" fontId="30" fillId="27" borderId="77" xfId="45" applyFont="1" applyFill="1" applyBorder="1" applyAlignment="1">
      <alignment horizontal="center" vertical="center" shrinkToFit="1"/>
    </xf>
    <xf numFmtId="0" fontId="30" fillId="27" borderId="78" xfId="45" applyFont="1" applyFill="1" applyBorder="1" applyAlignment="1">
      <alignment horizontal="center" vertical="center" shrinkToFit="1"/>
    </xf>
    <xf numFmtId="0" fontId="30" fillId="27" borderId="79" xfId="45" applyFont="1" applyFill="1" applyBorder="1" applyAlignment="1">
      <alignment horizontal="center" vertical="center" shrinkToFit="1"/>
    </xf>
    <xf numFmtId="0" fontId="30" fillId="27" borderId="80" xfId="45" applyFont="1" applyFill="1" applyBorder="1" applyAlignment="1">
      <alignment horizontal="center" vertical="center" shrinkToFit="1"/>
    </xf>
    <xf numFmtId="0" fontId="30" fillId="27" borderId="81" xfId="45" applyFont="1" applyFill="1" applyBorder="1" applyAlignment="1">
      <alignment horizontal="center" vertical="center" shrinkToFit="1"/>
    </xf>
    <xf numFmtId="0" fontId="30" fillId="27" borderId="82" xfId="45" applyFont="1" applyFill="1" applyBorder="1" applyAlignment="1">
      <alignment horizontal="center" vertical="center" shrinkToFit="1"/>
    </xf>
    <xf numFmtId="0" fontId="30" fillId="27" borderId="83" xfId="45" applyFont="1" applyFill="1" applyBorder="1" applyAlignment="1">
      <alignment horizontal="center" vertical="center" shrinkToFit="1"/>
    </xf>
    <xf numFmtId="0" fontId="30" fillId="27" borderId="22" xfId="45" applyFont="1" applyFill="1" applyBorder="1" applyAlignment="1">
      <alignment horizontal="center" vertical="center" shrinkToFit="1"/>
    </xf>
    <xf numFmtId="0" fontId="30" fillId="27" borderId="0" xfId="45" applyFont="1" applyFill="1" applyBorder="1" applyAlignment="1">
      <alignment horizontal="center" vertical="center" shrinkToFit="1"/>
    </xf>
    <xf numFmtId="0" fontId="30" fillId="27" borderId="56" xfId="45" applyFont="1" applyFill="1" applyBorder="1" applyAlignment="1">
      <alignment horizontal="center" vertical="center" shrinkToFit="1"/>
    </xf>
    <xf numFmtId="0" fontId="30" fillId="27" borderId="57" xfId="45" applyFont="1" applyFill="1" applyBorder="1" applyAlignment="1">
      <alignment horizontal="center" vertical="center" shrinkToFit="1"/>
    </xf>
    <xf numFmtId="0" fontId="30" fillId="27" borderId="58" xfId="45" applyFont="1" applyFill="1" applyBorder="1" applyAlignment="1">
      <alignment horizontal="center" vertical="center" shrinkToFit="1"/>
    </xf>
    <xf numFmtId="0" fontId="30" fillId="24" borderId="32" xfId="45" applyFont="1" applyFill="1" applyBorder="1" applyAlignment="1">
      <alignment horizontal="center" vertical="center" shrinkToFit="1"/>
    </xf>
    <xf numFmtId="0" fontId="29" fillId="27" borderId="46" xfId="45" applyFont="1" applyFill="1" applyBorder="1" applyAlignment="1">
      <alignment horizontal="center" vertical="center" shrinkToFit="1"/>
    </xf>
    <xf numFmtId="0" fontId="29" fillId="27" borderId="13" xfId="45" applyFont="1" applyFill="1" applyBorder="1" applyAlignment="1">
      <alignment horizontal="center" vertical="center" shrinkToFit="1"/>
    </xf>
    <xf numFmtId="0" fontId="34" fillId="24" borderId="28" xfId="45" applyFont="1" applyFill="1" applyBorder="1" applyAlignment="1">
      <alignment horizontal="center" shrinkToFit="1"/>
    </xf>
    <xf numFmtId="0" fontId="34" fillId="24" borderId="27" xfId="45" applyFont="1" applyFill="1" applyBorder="1" applyAlignment="1">
      <alignment horizontal="center" shrinkToFit="1"/>
    </xf>
    <xf numFmtId="0" fontId="34" fillId="24" borderId="35" xfId="45" applyFont="1" applyFill="1" applyBorder="1" applyAlignment="1">
      <alignment horizontal="center" shrinkToFit="1"/>
    </xf>
    <xf numFmtId="0" fontId="34" fillId="24" borderId="34" xfId="45" applyFont="1" applyFill="1" applyBorder="1" applyAlignment="1">
      <alignment horizontal="center" shrinkToFit="1"/>
    </xf>
    <xf numFmtId="0" fontId="34" fillId="24" borderId="33" xfId="45" applyFont="1" applyFill="1" applyBorder="1" applyAlignment="1">
      <alignment horizontal="center" shrinkToFit="1"/>
    </xf>
    <xf numFmtId="0" fontId="30" fillId="24" borderId="37" xfId="45" applyFont="1" applyFill="1" applyBorder="1" applyAlignment="1">
      <alignment horizontal="center" vertical="center" shrinkToFit="1"/>
    </xf>
    <xf numFmtId="0" fontId="30" fillId="24" borderId="22" xfId="45" applyFont="1" applyFill="1" applyBorder="1" applyAlignment="1">
      <alignment horizontal="center" vertical="center" shrinkToFit="1"/>
    </xf>
    <xf numFmtId="0" fontId="30" fillId="27" borderId="29" xfId="45" applyFont="1" applyFill="1" applyBorder="1" applyAlignment="1">
      <alignment horizontal="center" vertical="center" shrinkToFit="1"/>
    </xf>
    <xf numFmtId="0" fontId="30" fillId="24" borderId="43" xfId="45" applyFont="1" applyFill="1" applyBorder="1" applyAlignment="1">
      <alignment horizontal="center" vertical="center" shrinkToFit="1"/>
    </xf>
    <xf numFmtId="0" fontId="30" fillId="24" borderId="61" xfId="45" applyFont="1" applyFill="1" applyBorder="1" applyAlignment="1">
      <alignment horizontal="center" vertical="center" shrinkToFit="1"/>
    </xf>
    <xf numFmtId="0" fontId="42" fillId="27" borderId="93" xfId="45" applyFont="1" applyFill="1" applyBorder="1" applyAlignment="1">
      <alignment horizontal="center" vertical="center" shrinkToFit="1"/>
    </xf>
    <xf numFmtId="38" fontId="42" fillId="27" borderId="95" xfId="45" applyNumberFormat="1" applyFont="1" applyFill="1" applyBorder="1" applyAlignment="1">
      <alignment horizontal="center" vertical="center" shrinkToFit="1"/>
    </xf>
    <xf numFmtId="38" fontId="42" fillId="27" borderId="96" xfId="45" applyNumberFormat="1" applyFont="1" applyFill="1" applyBorder="1" applyAlignment="1">
      <alignment horizontal="center" vertical="center" shrinkToFit="1"/>
    </xf>
    <xf numFmtId="0" fontId="59" fillId="24" borderId="0" xfId="0" applyFont="1" applyFill="1" applyAlignment="1">
      <alignment horizontal="left" shrinkToFit="1"/>
    </xf>
    <xf numFmtId="0" fontId="59" fillId="24" borderId="14" xfId="0" applyFont="1" applyFill="1" applyBorder="1" applyAlignment="1">
      <alignment horizontal="left" shrinkToFit="1"/>
    </xf>
    <xf numFmtId="38" fontId="35" fillId="28" borderId="71" xfId="0" applyNumberFormat="1" applyFont="1" applyFill="1" applyBorder="1" applyAlignment="1">
      <alignment horizontal="center" vertical="center" shrinkToFit="1"/>
    </xf>
    <xf numFmtId="38" fontId="35" fillId="28" borderId="72" xfId="0" applyNumberFormat="1" applyFont="1" applyFill="1" applyBorder="1" applyAlignment="1">
      <alignment horizontal="center" vertical="center" shrinkToFit="1"/>
    </xf>
    <xf numFmtId="38" fontId="35" fillId="28" borderId="73" xfId="0" applyNumberFormat="1" applyFont="1" applyFill="1" applyBorder="1" applyAlignment="1">
      <alignment horizontal="center" vertical="center" shrinkToFit="1"/>
    </xf>
    <xf numFmtId="38" fontId="35" fillId="28" borderId="88" xfId="0" applyNumberFormat="1" applyFont="1" applyFill="1" applyBorder="1" applyAlignment="1">
      <alignment horizontal="center" vertical="center" shrinkToFit="1"/>
    </xf>
    <xf numFmtId="38" fontId="35" fillId="28" borderId="89" xfId="0" applyNumberFormat="1" applyFont="1" applyFill="1" applyBorder="1" applyAlignment="1">
      <alignment horizontal="center" vertical="center" shrinkToFit="1"/>
    </xf>
    <xf numFmtId="38" fontId="35" fillId="28" borderId="90" xfId="0" applyNumberFormat="1" applyFont="1" applyFill="1" applyBorder="1" applyAlignment="1">
      <alignment horizontal="center" vertical="center" shrinkToFit="1"/>
    </xf>
    <xf numFmtId="38" fontId="35" fillId="26" borderId="71" xfId="0" applyNumberFormat="1" applyFont="1" applyFill="1" applyBorder="1" applyAlignment="1">
      <alignment horizontal="center" vertical="center" shrinkToFit="1"/>
    </xf>
    <xf numFmtId="38" fontId="35" fillId="26" borderId="72" xfId="0" applyNumberFormat="1" applyFont="1" applyFill="1" applyBorder="1" applyAlignment="1">
      <alignment horizontal="center" vertical="center" shrinkToFit="1"/>
    </xf>
    <xf numFmtId="38" fontId="35" fillId="26" borderId="73" xfId="0" applyNumberFormat="1" applyFont="1" applyFill="1" applyBorder="1" applyAlignment="1">
      <alignment horizontal="center" vertical="center" shrinkToFit="1"/>
    </xf>
    <xf numFmtId="38" fontId="35" fillId="26" borderId="88" xfId="0" applyNumberFormat="1" applyFont="1" applyFill="1" applyBorder="1" applyAlignment="1">
      <alignment horizontal="center" vertical="center" shrinkToFit="1"/>
    </xf>
    <xf numFmtId="38" fontId="35" fillId="26" borderId="89" xfId="0" applyNumberFormat="1" applyFont="1" applyFill="1" applyBorder="1" applyAlignment="1">
      <alignment horizontal="center" vertical="center" shrinkToFit="1"/>
    </xf>
    <xf numFmtId="38" fontId="35" fillId="26" borderId="90" xfId="0" applyNumberFormat="1" applyFont="1" applyFill="1" applyBorder="1" applyAlignment="1">
      <alignment horizontal="center" vertical="center" shrinkToFit="1"/>
    </xf>
    <xf numFmtId="38" fontId="35" fillId="26" borderId="97" xfId="0" applyNumberFormat="1" applyFont="1" applyFill="1" applyBorder="1" applyAlignment="1">
      <alignment horizontal="center" vertical="center" shrinkToFit="1"/>
    </xf>
    <xf numFmtId="38" fontId="35" fillId="26" borderId="98" xfId="0" applyNumberFormat="1" applyFont="1" applyFill="1" applyBorder="1" applyAlignment="1">
      <alignment horizontal="center" vertical="center" shrinkToFit="1"/>
    </xf>
    <xf numFmtId="38" fontId="35" fillId="26" borderId="99" xfId="0" applyNumberFormat="1" applyFont="1" applyFill="1" applyBorder="1" applyAlignment="1">
      <alignment horizontal="center" vertical="center" shrinkToFit="1"/>
    </xf>
    <xf numFmtId="38" fontId="35" fillId="26" borderId="100" xfId="0" applyNumberFormat="1" applyFont="1" applyFill="1" applyBorder="1" applyAlignment="1">
      <alignment horizontal="center" vertical="center" shrinkToFit="1"/>
    </xf>
    <xf numFmtId="38" fontId="35" fillId="26" borderId="101" xfId="0" applyNumberFormat="1" applyFont="1" applyFill="1" applyBorder="1" applyAlignment="1">
      <alignment horizontal="center" vertical="center" shrinkToFit="1"/>
    </xf>
    <xf numFmtId="38" fontId="35" fillId="26" borderId="102" xfId="0" applyNumberFormat="1" applyFont="1" applyFill="1" applyBorder="1" applyAlignment="1">
      <alignment horizontal="center" vertical="center" shrinkToFi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 xr:uid="{00000000-0005-0000-0000-00002A000000}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2 2 2" xfId="47" xr:uid="{00000000-0005-0000-0000-00002F000000}"/>
    <cellStyle name="標準 2 2 3" xfId="48" xr:uid="{00000000-0005-0000-0000-000030000000}"/>
    <cellStyle name="標準 2_14mikkusuopunpannfuretto" xfId="52" xr:uid="{9E917D83-E72C-498C-8A87-C3BFF700CD18}"/>
    <cellStyle name="標準 3" xfId="49" xr:uid="{00000000-0005-0000-0000-000031000000}"/>
    <cellStyle name="標準 4" xfId="50" xr:uid="{00000000-0005-0000-0000-000032000000}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179</xdr:row>
      <xdr:rowOff>76250</xdr:rowOff>
    </xdr:from>
    <xdr:to>
      <xdr:col>3</xdr:col>
      <xdr:colOff>396241</xdr:colOff>
      <xdr:row>191</xdr:row>
      <xdr:rowOff>15239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74B7A60-5F55-4C3B-9B33-2839596FC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7569210"/>
          <a:ext cx="1623060" cy="1348689"/>
        </a:xfrm>
        <a:prstGeom prst="rect">
          <a:avLst/>
        </a:prstGeom>
      </xdr:spPr>
    </xdr:pic>
    <xdr:clientData/>
  </xdr:twoCellAnchor>
  <xdr:twoCellAnchor editAs="oneCell">
    <xdr:from>
      <xdr:col>3</xdr:col>
      <xdr:colOff>739139</xdr:colOff>
      <xdr:row>179</xdr:row>
      <xdr:rowOff>21222</xdr:rowOff>
    </xdr:from>
    <xdr:to>
      <xdr:col>18</xdr:col>
      <xdr:colOff>69020</xdr:colOff>
      <xdr:row>191</xdr:row>
      <xdr:rowOff>45720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74B1622-1362-37A1-77B0-B6AB1F2BB9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8" b="12488"/>
        <a:stretch/>
      </xdr:blipFill>
      <xdr:spPr>
        <a:xfrm>
          <a:off x="2118359" y="27514182"/>
          <a:ext cx="2515041" cy="1434198"/>
        </a:xfrm>
        <a:prstGeom prst="rect">
          <a:avLst/>
        </a:prstGeom>
      </xdr:spPr>
    </xdr:pic>
    <xdr:clientData/>
  </xdr:twoCellAnchor>
  <xdr:twoCellAnchor editAs="oneCell">
    <xdr:from>
      <xdr:col>20</xdr:col>
      <xdr:colOff>45720</xdr:colOff>
      <xdr:row>179</xdr:row>
      <xdr:rowOff>6551</xdr:rowOff>
    </xdr:from>
    <xdr:to>
      <xdr:col>40</xdr:col>
      <xdr:colOff>38100</xdr:colOff>
      <xdr:row>191</xdr:row>
      <xdr:rowOff>53339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A24468C-3F4D-1EF8-0A5F-994C33B206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4" b="22973"/>
        <a:stretch/>
      </xdr:blipFill>
      <xdr:spPr>
        <a:xfrm>
          <a:off x="4861560" y="27499511"/>
          <a:ext cx="2827020" cy="1456488"/>
        </a:xfrm>
        <a:prstGeom prst="rect">
          <a:avLst/>
        </a:prstGeom>
      </xdr:spPr>
    </xdr:pic>
    <xdr:clientData/>
  </xdr:twoCellAnchor>
  <xdr:twoCellAnchor editAs="oneCell">
    <xdr:from>
      <xdr:col>4</xdr:col>
      <xdr:colOff>121919</xdr:colOff>
      <xdr:row>20</xdr:row>
      <xdr:rowOff>7619</xdr:rowOff>
    </xdr:from>
    <xdr:to>
      <xdr:col>8</xdr:col>
      <xdr:colOff>82730</xdr:colOff>
      <xdr:row>25</xdr:row>
      <xdr:rowOff>22860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6F0BB33-026E-4915-8241-F3C527598E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35" t="13208" b="13882"/>
        <a:stretch/>
      </xdr:blipFill>
      <xdr:spPr>
        <a:xfrm>
          <a:off x="2377439" y="3238499"/>
          <a:ext cx="600891" cy="731521"/>
        </a:xfrm>
        <a:prstGeom prst="rect">
          <a:avLst/>
        </a:prstGeom>
      </xdr:spPr>
    </xdr:pic>
    <xdr:clientData/>
  </xdr:twoCellAnchor>
  <xdr:twoCellAnchor editAs="oneCell">
    <xdr:from>
      <xdr:col>4</xdr:col>
      <xdr:colOff>121920</xdr:colOff>
      <xdr:row>44</xdr:row>
      <xdr:rowOff>22859</xdr:rowOff>
    </xdr:from>
    <xdr:to>
      <xdr:col>8</xdr:col>
      <xdr:colOff>140152</xdr:colOff>
      <xdr:row>49</xdr:row>
      <xdr:rowOff>30480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FF44D2C2-524F-4032-93FA-7625814ED7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30" r="49765" b="11296"/>
        <a:stretch/>
      </xdr:blipFill>
      <xdr:spPr>
        <a:xfrm>
          <a:off x="2377440" y="6850379"/>
          <a:ext cx="658312" cy="830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01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9" customHeight="1" x14ac:dyDescent="0.2"/>
  <cols>
    <col min="1" max="1" width="4.77734375" style="138" customWidth="1"/>
    <col min="2" max="2" width="4.6640625" style="138" customWidth="1"/>
    <col min="3" max="3" width="11.77734375" style="138" customWidth="1"/>
    <col min="4" max="4" width="13.77734375" style="138" customWidth="1"/>
    <col min="5" max="24" width="2.33203125" style="138" customWidth="1"/>
    <col min="25" max="25" width="2" style="138" customWidth="1"/>
    <col min="26" max="32" width="2" style="148" customWidth="1"/>
    <col min="33" max="55" width="2" style="138" customWidth="1"/>
    <col min="56" max="63" width="3.77734375" style="138" customWidth="1"/>
    <col min="64" max="66" width="3.77734375" style="148" customWidth="1"/>
    <col min="67" max="70" width="2.109375" style="148" customWidth="1"/>
    <col min="71" max="80" width="2.109375" style="138" customWidth="1"/>
    <col min="81" max="16384" width="9" style="138"/>
  </cols>
  <sheetData>
    <row r="1" spans="1:76" ht="15.75" customHeight="1" x14ac:dyDescent="0.2">
      <c r="C1" s="139" t="s">
        <v>113</v>
      </c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42"/>
      <c r="V1" s="142"/>
      <c r="W1" s="142"/>
      <c r="X1" s="142"/>
      <c r="Y1" s="142"/>
      <c r="Z1" s="142"/>
      <c r="AA1" s="143"/>
      <c r="AB1" s="143"/>
      <c r="AC1" s="143"/>
      <c r="AD1" s="143"/>
      <c r="AE1" s="138"/>
      <c r="AF1" s="138"/>
      <c r="AO1" s="194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76"/>
      <c r="BS1" s="176"/>
      <c r="BT1" s="176"/>
      <c r="BU1" s="176"/>
      <c r="BV1" s="176"/>
      <c r="BW1" s="176"/>
      <c r="BX1" s="164"/>
    </row>
    <row r="2" spans="1:76" ht="15.75" customHeight="1" x14ac:dyDescent="0.2">
      <c r="C2" s="139" t="s">
        <v>142</v>
      </c>
      <c r="D2" s="140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42"/>
      <c r="V2" s="142"/>
      <c r="W2" s="142"/>
      <c r="X2" s="142"/>
      <c r="Y2" s="142"/>
      <c r="Z2" s="142"/>
      <c r="AA2" s="143"/>
      <c r="AB2" s="143"/>
      <c r="AC2" s="143"/>
      <c r="AD2" s="143"/>
      <c r="AE2" s="138"/>
      <c r="AF2" s="138"/>
      <c r="AO2" s="194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76"/>
      <c r="BS2" s="176"/>
      <c r="BT2" s="176"/>
      <c r="BU2" s="176"/>
      <c r="BV2" s="176"/>
      <c r="BW2" s="176"/>
      <c r="BX2" s="164"/>
    </row>
    <row r="3" spans="1:76" ht="9" customHeight="1" x14ac:dyDescent="0.2">
      <c r="C3" s="144"/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42"/>
      <c r="V3" s="142"/>
      <c r="W3" s="142"/>
      <c r="X3" s="142"/>
      <c r="Y3" s="142"/>
      <c r="Z3" s="142"/>
      <c r="AA3" s="143"/>
      <c r="AB3" s="143"/>
      <c r="AC3" s="143"/>
      <c r="AD3" s="143"/>
      <c r="AE3" s="138"/>
      <c r="AF3" s="138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76"/>
      <c r="BS3" s="176"/>
      <c r="BT3" s="176"/>
      <c r="BU3" s="176"/>
      <c r="BV3" s="176"/>
      <c r="BW3" s="176"/>
      <c r="BX3" s="165"/>
    </row>
    <row r="4" spans="1:76" s="264" customFormat="1" ht="14.1" customHeight="1" thickBot="1" x14ac:dyDescent="0.25">
      <c r="A4" s="263"/>
      <c r="B4" s="168"/>
      <c r="C4" s="451" t="s">
        <v>143</v>
      </c>
      <c r="D4" s="451"/>
      <c r="E4" s="451" t="s">
        <v>144</v>
      </c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 t="s">
        <v>145</v>
      </c>
      <c r="Z4" s="451"/>
      <c r="AA4" s="451"/>
      <c r="AB4" s="451"/>
      <c r="AC4" s="451"/>
      <c r="AD4" s="451"/>
      <c r="AE4" s="451"/>
      <c r="AF4" s="451"/>
      <c r="AG4" s="451"/>
      <c r="AH4" s="451"/>
      <c r="AI4" s="452" t="s">
        <v>146</v>
      </c>
      <c r="AJ4" s="452"/>
      <c r="AK4" s="452"/>
      <c r="AL4" s="452"/>
      <c r="AM4" s="452"/>
      <c r="AN4" s="452"/>
      <c r="AO4" s="452"/>
      <c r="AP4" s="452"/>
      <c r="AQ4" s="452"/>
      <c r="AR4" s="452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</row>
    <row r="5" spans="1:76" s="267" customFormat="1" ht="15" customHeight="1" x14ac:dyDescent="0.2">
      <c r="A5" s="265"/>
      <c r="B5" s="266"/>
      <c r="C5" s="255" t="str">
        <f>K23</f>
        <v>森勇気</v>
      </c>
      <c r="D5" s="256" t="str">
        <f>P23</f>
        <v>TEAM BLOWIN</v>
      </c>
      <c r="E5" s="453" t="str">
        <f>K50</f>
        <v>藤田虹星</v>
      </c>
      <c r="F5" s="454"/>
      <c r="G5" s="454"/>
      <c r="H5" s="454"/>
      <c r="I5" s="454"/>
      <c r="J5" s="454" t="str">
        <f>P50</f>
        <v>ﾊﾟﾝﾊﾟｰｽﾚﾝｼﾞｬｰ</v>
      </c>
      <c r="K5" s="454"/>
      <c r="L5" s="454"/>
      <c r="M5" s="454"/>
      <c r="N5" s="455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3" t="str">
        <f>K105</f>
        <v>川上俊満</v>
      </c>
      <c r="Z5" s="454"/>
      <c r="AA5" s="454"/>
      <c r="AB5" s="454"/>
      <c r="AC5" s="454"/>
      <c r="AD5" s="454" t="str">
        <f>P105</f>
        <v>土居中ﾊﾞﾄﾞﾐﾝﾄﾝ部</v>
      </c>
      <c r="AE5" s="454"/>
      <c r="AF5" s="454"/>
      <c r="AG5" s="454"/>
      <c r="AH5" s="455"/>
      <c r="AI5" s="454" t="str">
        <f>K126</f>
        <v>近藤英樹</v>
      </c>
      <c r="AJ5" s="454"/>
      <c r="AK5" s="454"/>
      <c r="AL5" s="454"/>
      <c r="AM5" s="454"/>
      <c r="AN5" s="454" t="str">
        <f>P126</f>
        <v>土居中ﾊﾞﾄﾞﾐﾝﾄﾝ部</v>
      </c>
      <c r="AO5" s="454"/>
      <c r="AP5" s="454"/>
      <c r="AQ5" s="454"/>
      <c r="AR5" s="455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</row>
    <row r="6" spans="1:76" s="267" customFormat="1" ht="15" thickBot="1" x14ac:dyDescent="0.25">
      <c r="A6" s="265"/>
      <c r="B6" s="266"/>
      <c r="C6" s="257" t="str">
        <f>K24</f>
        <v>近藤康太</v>
      </c>
      <c r="D6" s="258" t="str">
        <f>P24</f>
        <v>TEAM BLOWIN</v>
      </c>
      <c r="E6" s="456" t="str">
        <f>K51</f>
        <v>今井康浩</v>
      </c>
      <c r="F6" s="457"/>
      <c r="G6" s="457"/>
      <c r="H6" s="457"/>
      <c r="I6" s="457"/>
      <c r="J6" s="457" t="str">
        <f>P51</f>
        <v>今井教室</v>
      </c>
      <c r="K6" s="457"/>
      <c r="L6" s="457"/>
      <c r="M6" s="457"/>
      <c r="N6" s="458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6" t="str">
        <f>K106</f>
        <v>尾﨑葉太</v>
      </c>
      <c r="Z6" s="457"/>
      <c r="AA6" s="457"/>
      <c r="AB6" s="457"/>
      <c r="AC6" s="457"/>
      <c r="AD6" s="457" t="str">
        <f>P106</f>
        <v>土居中ﾊﾞﾄﾞﾐﾝﾄﾝ部</v>
      </c>
      <c r="AE6" s="457"/>
      <c r="AF6" s="457"/>
      <c r="AG6" s="457"/>
      <c r="AH6" s="458"/>
      <c r="AI6" s="457" t="str">
        <f>K127</f>
        <v>石原結人</v>
      </c>
      <c r="AJ6" s="457"/>
      <c r="AK6" s="457"/>
      <c r="AL6" s="457"/>
      <c r="AM6" s="457"/>
      <c r="AN6" s="457" t="str">
        <f>P127</f>
        <v>土居中ﾊﾞﾄﾞﾐﾝﾄﾝ部</v>
      </c>
      <c r="AO6" s="457"/>
      <c r="AP6" s="457"/>
      <c r="AQ6" s="457"/>
      <c r="AR6" s="458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</row>
    <row r="7" spans="1:76" ht="4.5" customHeight="1" x14ac:dyDescent="0.2">
      <c r="C7" s="144"/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  <c r="T7" s="142"/>
      <c r="U7" s="142"/>
      <c r="V7" s="142"/>
      <c r="W7" s="142"/>
      <c r="X7" s="142"/>
      <c r="Y7" s="142"/>
      <c r="Z7" s="142"/>
      <c r="AA7" s="143"/>
      <c r="AB7" s="143"/>
      <c r="AC7" s="143"/>
      <c r="AD7" s="143"/>
      <c r="AE7" s="138"/>
      <c r="AF7" s="138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76"/>
      <c r="BR7" s="176"/>
      <c r="BS7" s="176"/>
      <c r="BT7" s="176"/>
      <c r="BU7" s="176"/>
      <c r="BV7" s="176"/>
      <c r="BW7" s="165"/>
    </row>
    <row r="8" spans="1:76" s="264" customFormat="1" ht="13.5" customHeight="1" thickBot="1" x14ac:dyDescent="0.25">
      <c r="A8" s="263"/>
      <c r="B8" s="168"/>
      <c r="C8" s="451" t="s">
        <v>147</v>
      </c>
      <c r="D8" s="451"/>
      <c r="E8" s="451" t="s">
        <v>148</v>
      </c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 t="s">
        <v>149</v>
      </c>
      <c r="Z8" s="451"/>
      <c r="AA8" s="451"/>
      <c r="AB8" s="451"/>
      <c r="AC8" s="451"/>
      <c r="AD8" s="451"/>
      <c r="AE8" s="451"/>
      <c r="AF8" s="451"/>
      <c r="AG8" s="451"/>
      <c r="AH8" s="451"/>
      <c r="AI8" s="452" t="s">
        <v>150</v>
      </c>
      <c r="AJ8" s="452"/>
      <c r="AK8" s="452"/>
      <c r="AL8" s="452"/>
      <c r="AM8" s="452"/>
      <c r="AN8" s="452"/>
      <c r="AO8" s="452"/>
      <c r="AP8" s="452"/>
      <c r="AQ8" s="452"/>
      <c r="AR8" s="452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</row>
    <row r="9" spans="1:76" s="267" customFormat="1" ht="15" customHeight="1" x14ac:dyDescent="0.2">
      <c r="A9" s="265"/>
      <c r="B9" s="266"/>
      <c r="C9" s="255" t="str">
        <f>X23</f>
        <v>仙波史也</v>
      </c>
      <c r="D9" s="256" t="str">
        <f>AC23</f>
        <v>関川ｸﾗﾌﾞ</v>
      </c>
      <c r="E9" s="453" t="str">
        <f>X50</f>
        <v>長野祐也</v>
      </c>
      <c r="F9" s="454"/>
      <c r="G9" s="454"/>
      <c r="H9" s="454"/>
      <c r="I9" s="454"/>
      <c r="J9" s="454" t="str">
        <f>AC50</f>
        <v>川之江ｸﾗﾌﾞ</v>
      </c>
      <c r="K9" s="454"/>
      <c r="L9" s="454"/>
      <c r="M9" s="454"/>
      <c r="N9" s="455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3" t="str">
        <f>X105</f>
        <v>續木雅仁</v>
      </c>
      <c r="Z9" s="454"/>
      <c r="AA9" s="454"/>
      <c r="AB9" s="454"/>
      <c r="AC9" s="454"/>
      <c r="AD9" s="454" t="str">
        <f>AC105</f>
        <v>今井教室</v>
      </c>
      <c r="AE9" s="454"/>
      <c r="AF9" s="454"/>
      <c r="AG9" s="454"/>
      <c r="AH9" s="455"/>
      <c r="AI9" s="454" t="str">
        <f>X126</f>
        <v>森實将斗</v>
      </c>
      <c r="AJ9" s="454"/>
      <c r="AK9" s="454"/>
      <c r="AL9" s="454"/>
      <c r="AM9" s="454"/>
      <c r="AN9" s="454" t="str">
        <f>AC126</f>
        <v>土居中ﾊﾞﾄﾞﾐﾝﾄﾝ部</v>
      </c>
      <c r="AO9" s="454"/>
      <c r="AP9" s="454"/>
      <c r="AQ9" s="454"/>
      <c r="AR9" s="455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</row>
    <row r="10" spans="1:76" s="267" customFormat="1" ht="15" customHeight="1" thickBot="1" x14ac:dyDescent="0.25">
      <c r="A10" s="265"/>
      <c r="B10" s="266"/>
      <c r="C10" s="257" t="str">
        <f>X24</f>
        <v>寺尾孝介</v>
      </c>
      <c r="D10" s="258" t="str">
        <f>AC24</f>
        <v>関川ｸﾗﾌﾞ</v>
      </c>
      <c r="E10" s="456" t="str">
        <f>X51</f>
        <v>柚山治</v>
      </c>
      <c r="F10" s="457"/>
      <c r="G10" s="457"/>
      <c r="H10" s="457"/>
      <c r="I10" s="457"/>
      <c r="J10" s="457" t="str">
        <f>AC51</f>
        <v>川之江ｸﾗﾌﾞ</v>
      </c>
      <c r="K10" s="457"/>
      <c r="L10" s="457"/>
      <c r="M10" s="457"/>
      <c r="N10" s="458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6" t="str">
        <f>X106</f>
        <v>續木蒼馬</v>
      </c>
      <c r="Z10" s="457"/>
      <c r="AA10" s="457"/>
      <c r="AB10" s="457"/>
      <c r="AC10" s="457"/>
      <c r="AD10" s="457" t="str">
        <f>AC106</f>
        <v>今井教室</v>
      </c>
      <c r="AE10" s="457"/>
      <c r="AF10" s="457"/>
      <c r="AG10" s="457"/>
      <c r="AH10" s="458"/>
      <c r="AI10" s="457" t="str">
        <f>X127</f>
        <v>山中愁智</v>
      </c>
      <c r="AJ10" s="457"/>
      <c r="AK10" s="457"/>
      <c r="AL10" s="457"/>
      <c r="AM10" s="457"/>
      <c r="AN10" s="457" t="str">
        <f>AC127</f>
        <v>土居中ﾊﾞﾄﾞﾐﾝﾄﾝ部</v>
      </c>
      <c r="AO10" s="457"/>
      <c r="AP10" s="457"/>
      <c r="AQ10" s="457"/>
      <c r="AR10" s="458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</row>
    <row r="11" spans="1:76" ht="9" customHeight="1" x14ac:dyDescent="0.2">
      <c r="C11" s="144"/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T11" s="142"/>
      <c r="U11" s="142"/>
      <c r="V11" s="142"/>
      <c r="W11" s="142"/>
      <c r="X11" s="142"/>
      <c r="Y11" s="142"/>
      <c r="Z11" s="142"/>
      <c r="AA11" s="143"/>
      <c r="AB11" s="143"/>
      <c r="AC11" s="143"/>
      <c r="AD11" s="143"/>
      <c r="AE11" s="138"/>
      <c r="AF11" s="138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76"/>
      <c r="BR11" s="176"/>
      <c r="BS11" s="176"/>
      <c r="BT11" s="176"/>
      <c r="BU11" s="176"/>
      <c r="BV11" s="176"/>
      <c r="BW11" s="165"/>
    </row>
    <row r="12" spans="1:76" s="264" customFormat="1" ht="13.5" customHeight="1" thickBot="1" x14ac:dyDescent="0.25">
      <c r="A12" s="263"/>
      <c r="B12" s="168"/>
      <c r="C12" s="451" t="s">
        <v>151</v>
      </c>
      <c r="D12" s="451"/>
      <c r="E12" s="451" t="s">
        <v>152</v>
      </c>
      <c r="F12" s="451"/>
      <c r="G12" s="451"/>
      <c r="H12" s="451"/>
      <c r="I12" s="451"/>
      <c r="J12" s="451"/>
      <c r="K12" s="451"/>
      <c r="L12" s="451"/>
      <c r="M12" s="451"/>
      <c r="N12" s="451"/>
      <c r="O12" s="451" t="s">
        <v>153</v>
      </c>
      <c r="P12" s="451"/>
      <c r="Q12" s="451"/>
      <c r="R12" s="451"/>
      <c r="S12" s="451"/>
      <c r="T12" s="451"/>
      <c r="U12" s="451"/>
      <c r="V12" s="451"/>
      <c r="W12" s="451"/>
      <c r="X12" s="451"/>
      <c r="Y12" s="451" t="s">
        <v>154</v>
      </c>
      <c r="Z12" s="451"/>
      <c r="AA12" s="451"/>
      <c r="AB12" s="451"/>
      <c r="AC12" s="451"/>
      <c r="AD12" s="451"/>
      <c r="AE12" s="451"/>
      <c r="AF12" s="451"/>
      <c r="AG12" s="451"/>
      <c r="AH12" s="451"/>
      <c r="AI12" s="452" t="s">
        <v>155</v>
      </c>
      <c r="AJ12" s="452"/>
      <c r="AK12" s="452"/>
      <c r="AL12" s="452"/>
      <c r="AM12" s="452"/>
      <c r="AN12" s="452"/>
      <c r="AO12" s="452"/>
      <c r="AP12" s="452"/>
      <c r="AQ12" s="452"/>
      <c r="AR12" s="452"/>
    </row>
    <row r="13" spans="1:76" s="267" customFormat="1" ht="15" customHeight="1" x14ac:dyDescent="0.2">
      <c r="A13" s="265"/>
      <c r="B13" s="266"/>
      <c r="C13" s="259" t="str">
        <f>K47</f>
        <v>星加実玖</v>
      </c>
      <c r="D13" s="260" t="str">
        <f>P47</f>
        <v>TEAM BLOWIN</v>
      </c>
      <c r="E13" s="459" t="str">
        <f>K75</f>
        <v>合田直子</v>
      </c>
      <c r="F13" s="460"/>
      <c r="G13" s="460"/>
      <c r="H13" s="460"/>
      <c r="I13" s="460"/>
      <c r="J13" s="460" t="str">
        <f>P75</f>
        <v>川之江ｸﾗﾌﾞ</v>
      </c>
      <c r="K13" s="460"/>
      <c r="L13" s="460"/>
      <c r="M13" s="460"/>
      <c r="N13" s="461"/>
      <c r="O13" s="460" t="str">
        <f>K78</f>
        <v>猪川ももか</v>
      </c>
      <c r="P13" s="460"/>
      <c r="Q13" s="460"/>
      <c r="R13" s="460"/>
      <c r="S13" s="460"/>
      <c r="T13" s="460" t="str">
        <f>P78</f>
        <v>土居高校</v>
      </c>
      <c r="U13" s="460"/>
      <c r="V13" s="460"/>
      <c r="W13" s="460"/>
      <c r="X13" s="460"/>
      <c r="Y13" s="459" t="str">
        <f>K81</f>
        <v>鈴木華奈</v>
      </c>
      <c r="Z13" s="460"/>
      <c r="AA13" s="460"/>
      <c r="AB13" s="460"/>
      <c r="AC13" s="460"/>
      <c r="AD13" s="460" t="str">
        <f>P81</f>
        <v>ﾊﾟﾝﾊﾟｰｽﾚﾝｼﾞｬｰ</v>
      </c>
      <c r="AE13" s="460"/>
      <c r="AF13" s="460"/>
      <c r="AG13" s="460"/>
      <c r="AH13" s="461"/>
      <c r="AI13" s="460" t="str">
        <f>K153</f>
        <v>猪川京子</v>
      </c>
      <c r="AJ13" s="460"/>
      <c r="AK13" s="460"/>
      <c r="AL13" s="460"/>
      <c r="AM13" s="460"/>
      <c r="AN13" s="460" t="str">
        <f>P153</f>
        <v>今井教室</v>
      </c>
      <c r="AO13" s="460"/>
      <c r="AP13" s="460"/>
      <c r="AQ13" s="460"/>
      <c r="AR13" s="461"/>
    </row>
    <row r="14" spans="1:76" s="267" customFormat="1" ht="15" customHeight="1" thickBot="1" x14ac:dyDescent="0.25">
      <c r="A14" s="265"/>
      <c r="B14" s="266"/>
      <c r="C14" s="261" t="str">
        <f>K48</f>
        <v>長原芽美</v>
      </c>
      <c r="D14" s="262" t="str">
        <f>P48</f>
        <v>TEAM BLOWIN</v>
      </c>
      <c r="E14" s="462" t="str">
        <f>K76</f>
        <v>長原凪沙</v>
      </c>
      <c r="F14" s="463"/>
      <c r="G14" s="463"/>
      <c r="H14" s="463"/>
      <c r="I14" s="463"/>
      <c r="J14" s="463" t="str">
        <f>P76</f>
        <v>TEAM BLOWIN</v>
      </c>
      <c r="K14" s="463"/>
      <c r="L14" s="463"/>
      <c r="M14" s="463"/>
      <c r="N14" s="464"/>
      <c r="O14" s="463" t="str">
        <f>K79</f>
        <v>池内一優</v>
      </c>
      <c r="P14" s="463"/>
      <c r="Q14" s="463"/>
      <c r="R14" s="463"/>
      <c r="S14" s="463"/>
      <c r="T14" s="463" t="str">
        <f>P79</f>
        <v>新居浜東高校</v>
      </c>
      <c r="U14" s="463"/>
      <c r="V14" s="463"/>
      <c r="W14" s="463"/>
      <c r="X14" s="463"/>
      <c r="Y14" s="462" t="str">
        <f>K82</f>
        <v>鎌田晴</v>
      </c>
      <c r="Z14" s="463"/>
      <c r="AA14" s="463"/>
      <c r="AB14" s="463"/>
      <c r="AC14" s="463"/>
      <c r="AD14" s="463" t="str">
        <f>P82</f>
        <v>ﾊﾟﾝﾊﾟｰｽﾚﾝｼﾞｬｰ</v>
      </c>
      <c r="AE14" s="463"/>
      <c r="AF14" s="463"/>
      <c r="AG14" s="463"/>
      <c r="AH14" s="464"/>
      <c r="AI14" s="463" t="str">
        <f>K154</f>
        <v>續木晶子</v>
      </c>
      <c r="AJ14" s="463"/>
      <c r="AK14" s="463"/>
      <c r="AL14" s="463"/>
      <c r="AM14" s="463"/>
      <c r="AN14" s="463" t="str">
        <f>P154</f>
        <v>今井教室</v>
      </c>
      <c r="AO14" s="463"/>
      <c r="AP14" s="463"/>
      <c r="AQ14" s="463"/>
      <c r="AR14" s="464"/>
    </row>
    <row r="15" spans="1:76" ht="5.25" customHeight="1" x14ac:dyDescent="0.2">
      <c r="C15" s="144"/>
      <c r="D15" s="140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2"/>
      <c r="T15" s="142"/>
      <c r="U15" s="142"/>
      <c r="V15" s="142"/>
      <c r="W15" s="142"/>
      <c r="X15" s="142"/>
      <c r="Y15" s="142"/>
      <c r="Z15" s="142"/>
      <c r="AA15" s="143"/>
      <c r="AB15" s="143"/>
      <c r="AC15" s="143"/>
      <c r="AD15" s="143"/>
      <c r="AE15" s="138"/>
      <c r="AF15" s="138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76"/>
      <c r="BR15" s="176"/>
      <c r="BS15" s="176"/>
      <c r="BT15" s="176"/>
      <c r="BU15" s="176"/>
      <c r="BV15" s="176"/>
      <c r="BW15" s="165"/>
    </row>
    <row r="16" spans="1:76" s="264" customFormat="1" ht="13.5" customHeight="1" thickBot="1" x14ac:dyDescent="0.25">
      <c r="A16" s="263"/>
      <c r="B16" s="168"/>
      <c r="C16" s="451" t="s">
        <v>156</v>
      </c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 t="s">
        <v>157</v>
      </c>
      <c r="P16" s="451"/>
      <c r="Q16" s="451"/>
      <c r="R16" s="451"/>
      <c r="S16" s="451"/>
      <c r="T16" s="451"/>
      <c r="U16" s="451"/>
      <c r="V16" s="451"/>
      <c r="W16" s="451"/>
      <c r="X16" s="451"/>
      <c r="Y16" s="451" t="s">
        <v>158</v>
      </c>
      <c r="Z16" s="451"/>
      <c r="AA16" s="451"/>
      <c r="AB16" s="451"/>
      <c r="AC16" s="451"/>
      <c r="AD16" s="451"/>
      <c r="AE16" s="451"/>
      <c r="AF16" s="451"/>
      <c r="AG16" s="451"/>
      <c r="AH16" s="451"/>
      <c r="AI16" s="452" t="s">
        <v>159</v>
      </c>
      <c r="AJ16" s="452"/>
      <c r="AK16" s="452"/>
      <c r="AL16" s="452"/>
      <c r="AM16" s="452"/>
      <c r="AN16" s="452"/>
      <c r="AO16" s="452"/>
      <c r="AP16" s="452"/>
      <c r="AQ16" s="452"/>
      <c r="AR16" s="452"/>
    </row>
    <row r="17" spans="1:77" s="267" customFormat="1" ht="15" customHeight="1" x14ac:dyDescent="0.2">
      <c r="A17" s="265"/>
      <c r="B17" s="266"/>
      <c r="C17" s="259" t="str">
        <f>X47</f>
        <v>隅田姉文</v>
      </c>
      <c r="D17" s="260" t="str">
        <f>AC47</f>
        <v>TEAM BLOWIN</v>
      </c>
      <c r="E17" s="459" t="s">
        <v>160</v>
      </c>
      <c r="F17" s="460"/>
      <c r="G17" s="460"/>
      <c r="H17" s="460"/>
      <c r="I17" s="460"/>
      <c r="J17" s="460" t="s">
        <v>160</v>
      </c>
      <c r="K17" s="460"/>
      <c r="L17" s="460"/>
      <c r="M17" s="460"/>
      <c r="N17" s="461"/>
      <c r="O17" s="460" t="str">
        <f>X78</f>
        <v>續木友葵</v>
      </c>
      <c r="P17" s="460"/>
      <c r="Q17" s="460"/>
      <c r="R17" s="460"/>
      <c r="S17" s="460"/>
      <c r="T17" s="460" t="str">
        <f>AC78</f>
        <v>新居浜東高校</v>
      </c>
      <c r="U17" s="460"/>
      <c r="V17" s="460"/>
      <c r="W17" s="460"/>
      <c r="X17" s="460"/>
      <c r="Y17" s="465" t="s">
        <v>136</v>
      </c>
      <c r="Z17" s="466"/>
      <c r="AA17" s="466"/>
      <c r="AB17" s="466"/>
      <c r="AC17" s="466"/>
      <c r="AD17" s="466" t="s">
        <v>136</v>
      </c>
      <c r="AE17" s="466"/>
      <c r="AF17" s="466"/>
      <c r="AG17" s="466"/>
      <c r="AH17" s="467"/>
      <c r="AI17" s="460" t="str">
        <f>X153</f>
        <v>猪川なのは</v>
      </c>
      <c r="AJ17" s="460"/>
      <c r="AK17" s="460"/>
      <c r="AL17" s="460"/>
      <c r="AM17" s="460"/>
      <c r="AN17" s="460" t="str">
        <f>AC153</f>
        <v>土居中女子ﾊﾞﾄﾞﾐﾝﾄﾝ</v>
      </c>
      <c r="AO17" s="460"/>
      <c r="AP17" s="460"/>
      <c r="AQ17" s="460"/>
      <c r="AR17" s="461"/>
    </row>
    <row r="18" spans="1:77" s="267" customFormat="1" ht="15" customHeight="1" thickBot="1" x14ac:dyDescent="0.25">
      <c r="A18" s="265"/>
      <c r="B18" s="266"/>
      <c r="C18" s="261" t="str">
        <f>X48</f>
        <v>髙橋善子</v>
      </c>
      <c r="D18" s="262" t="str">
        <f>AC48</f>
        <v>TEAM BLOWIN</v>
      </c>
      <c r="E18" s="462" t="s">
        <v>160</v>
      </c>
      <c r="F18" s="463"/>
      <c r="G18" s="463"/>
      <c r="H18" s="463"/>
      <c r="I18" s="463"/>
      <c r="J18" s="463" t="s">
        <v>160</v>
      </c>
      <c r="K18" s="463"/>
      <c r="L18" s="463"/>
      <c r="M18" s="463"/>
      <c r="N18" s="464"/>
      <c r="O18" s="463" t="str">
        <f>X79</f>
        <v>尾藤陽向</v>
      </c>
      <c r="P18" s="463"/>
      <c r="Q18" s="463"/>
      <c r="R18" s="463"/>
      <c r="S18" s="463"/>
      <c r="T18" s="463" t="str">
        <f>AC79</f>
        <v>土居中学校</v>
      </c>
      <c r="U18" s="463"/>
      <c r="V18" s="463"/>
      <c r="W18" s="463"/>
      <c r="X18" s="463"/>
      <c r="Y18" s="468" t="s">
        <v>136</v>
      </c>
      <c r="Z18" s="469"/>
      <c r="AA18" s="469"/>
      <c r="AB18" s="469"/>
      <c r="AC18" s="469"/>
      <c r="AD18" s="469" t="s">
        <v>136</v>
      </c>
      <c r="AE18" s="469"/>
      <c r="AF18" s="469"/>
      <c r="AG18" s="469"/>
      <c r="AH18" s="470"/>
      <c r="AI18" s="463" t="str">
        <f>X154</f>
        <v>江口優李奈</v>
      </c>
      <c r="AJ18" s="463"/>
      <c r="AK18" s="463"/>
      <c r="AL18" s="463"/>
      <c r="AM18" s="463"/>
      <c r="AN18" s="463" t="str">
        <f>AC154</f>
        <v>土居中女子ﾊﾞﾄﾞﾐﾝﾄﾝ</v>
      </c>
      <c r="AO18" s="463"/>
      <c r="AP18" s="463"/>
      <c r="AQ18" s="463"/>
      <c r="AR18" s="464"/>
    </row>
    <row r="19" spans="1:77" ht="9" customHeight="1" x14ac:dyDescent="0.2">
      <c r="C19" s="144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2"/>
      <c r="T19" s="142"/>
      <c r="U19" s="142"/>
      <c r="V19" s="142"/>
      <c r="W19" s="142"/>
      <c r="X19" s="142"/>
      <c r="Y19" s="142"/>
      <c r="Z19" s="142"/>
      <c r="AA19" s="143"/>
      <c r="AB19" s="143"/>
      <c r="AC19" s="143"/>
      <c r="AD19" s="143"/>
      <c r="AE19" s="138"/>
      <c r="AF19" s="138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76"/>
      <c r="BS19" s="176"/>
      <c r="BT19" s="176"/>
      <c r="BU19" s="176"/>
      <c r="BV19" s="176"/>
      <c r="BW19" s="176"/>
      <c r="BX19" s="165"/>
    </row>
    <row r="20" spans="1:77" ht="9" customHeight="1" thickBot="1" x14ac:dyDescent="0.25">
      <c r="C20" s="144"/>
      <c r="D20" s="14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2"/>
      <c r="T20" s="142"/>
      <c r="U20" s="142"/>
      <c r="V20" s="142"/>
      <c r="W20" s="142"/>
      <c r="X20" s="142"/>
      <c r="Y20" s="142"/>
      <c r="Z20" s="142"/>
      <c r="AA20" s="143"/>
      <c r="AB20" s="143"/>
      <c r="AC20" s="143"/>
      <c r="AD20" s="143"/>
      <c r="AE20" s="138"/>
      <c r="AF20" s="138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76"/>
      <c r="BS20" s="176"/>
      <c r="BT20" s="176"/>
      <c r="BU20" s="176"/>
      <c r="BV20" s="176"/>
      <c r="BW20" s="176"/>
      <c r="BX20" s="165"/>
    </row>
    <row r="21" spans="1:77" ht="12" customHeight="1" x14ac:dyDescent="0.15">
      <c r="A21" s="182"/>
      <c r="B21" s="182"/>
      <c r="C21" s="270"/>
      <c r="D21" s="184"/>
      <c r="E21" s="185"/>
      <c r="F21" s="185"/>
      <c r="G21" s="185"/>
      <c r="H21" s="182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6"/>
      <c r="AD21" s="186"/>
      <c r="AE21" s="186"/>
      <c r="AF21" s="186"/>
      <c r="AG21" s="187"/>
      <c r="AH21" s="188"/>
      <c r="AI21" s="188"/>
      <c r="AJ21" s="188"/>
      <c r="AK21" s="188"/>
      <c r="AL21" s="188"/>
      <c r="AM21" s="182"/>
      <c r="AN21" s="182"/>
      <c r="AO21" s="182"/>
      <c r="AP21" s="182"/>
      <c r="AQ21" s="182"/>
      <c r="AR21" s="182"/>
      <c r="BL21" s="138"/>
      <c r="BM21" s="138"/>
      <c r="BN21" s="138"/>
      <c r="BO21" s="138"/>
      <c r="BP21" s="138"/>
      <c r="BQ21" s="138"/>
      <c r="BR21" s="138"/>
    </row>
    <row r="22" spans="1:77" ht="13.95" customHeight="1" x14ac:dyDescent="0.2">
      <c r="C22" s="277" t="s">
        <v>130</v>
      </c>
      <c r="D22" s="278"/>
      <c r="E22" s="145"/>
      <c r="F22" s="145"/>
      <c r="K22" s="218" t="s">
        <v>10</v>
      </c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0"/>
      <c r="X22" s="279" t="s">
        <v>18</v>
      </c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143"/>
      <c r="AK22" s="143"/>
      <c r="BL22" s="138"/>
      <c r="BM22" s="138"/>
      <c r="BN22" s="138"/>
      <c r="BO22" s="138"/>
      <c r="BP22" s="138"/>
      <c r="BQ22" s="138"/>
      <c r="BR22" s="138"/>
    </row>
    <row r="23" spans="1:77" ht="13.95" customHeight="1" x14ac:dyDescent="0.2">
      <c r="C23" s="277"/>
      <c r="D23" s="278"/>
      <c r="E23" s="145"/>
      <c r="F23" s="145"/>
      <c r="K23" s="280" t="str">
        <f>C28</f>
        <v>森勇気</v>
      </c>
      <c r="L23" s="281"/>
      <c r="M23" s="281"/>
      <c r="N23" s="281"/>
      <c r="O23" s="281"/>
      <c r="P23" s="282" t="str">
        <f>D28</f>
        <v>TEAM BLOWIN</v>
      </c>
      <c r="Q23" s="281"/>
      <c r="R23" s="281"/>
      <c r="S23" s="281"/>
      <c r="T23" s="281"/>
      <c r="U23" s="281"/>
      <c r="V23" s="283"/>
      <c r="W23" s="211"/>
      <c r="X23" s="280" t="str">
        <f>C34</f>
        <v>仙波史也</v>
      </c>
      <c r="Y23" s="281"/>
      <c r="Z23" s="281"/>
      <c r="AA23" s="281"/>
      <c r="AB23" s="281"/>
      <c r="AC23" s="282" t="str">
        <f>D34</f>
        <v>関川ｸﾗﾌﾞ</v>
      </c>
      <c r="AD23" s="281"/>
      <c r="AE23" s="281"/>
      <c r="AF23" s="281"/>
      <c r="AG23" s="281"/>
      <c r="AH23" s="281"/>
      <c r="AI23" s="283"/>
      <c r="AJ23" s="143"/>
      <c r="AK23" s="143"/>
      <c r="BL23" s="138"/>
      <c r="BM23" s="138"/>
      <c r="BN23" s="138"/>
      <c r="BO23" s="138"/>
      <c r="BP23" s="138"/>
      <c r="BQ23" s="138"/>
      <c r="BR23" s="138"/>
    </row>
    <row r="24" spans="1:77" ht="13.95" customHeight="1" x14ac:dyDescent="0.2">
      <c r="C24" s="273" t="s">
        <v>26</v>
      </c>
      <c r="D24" s="273"/>
      <c r="E24" s="145"/>
      <c r="F24" s="145"/>
      <c r="H24" s="153"/>
      <c r="K24" s="290" t="str">
        <f>C29</f>
        <v>近藤康太</v>
      </c>
      <c r="L24" s="291"/>
      <c r="M24" s="291"/>
      <c r="N24" s="291"/>
      <c r="O24" s="291"/>
      <c r="P24" s="292" t="str">
        <f>D29</f>
        <v>TEAM BLOWIN</v>
      </c>
      <c r="Q24" s="292"/>
      <c r="R24" s="292"/>
      <c r="S24" s="292"/>
      <c r="T24" s="292"/>
      <c r="U24" s="292"/>
      <c r="V24" s="293"/>
      <c r="W24" s="211"/>
      <c r="X24" s="290" t="str">
        <f>C35</f>
        <v>寺尾孝介</v>
      </c>
      <c r="Y24" s="291"/>
      <c r="Z24" s="291"/>
      <c r="AA24" s="291"/>
      <c r="AB24" s="291"/>
      <c r="AC24" s="292" t="str">
        <f>D35</f>
        <v>関川ｸﾗﾌﾞ</v>
      </c>
      <c r="AD24" s="292"/>
      <c r="AE24" s="292"/>
      <c r="AF24" s="292"/>
      <c r="AG24" s="292"/>
      <c r="AH24" s="292"/>
      <c r="AI24" s="293"/>
      <c r="AJ24" s="143"/>
      <c r="AK24" s="143"/>
      <c r="BL24" s="138"/>
      <c r="BM24" s="138"/>
      <c r="BN24" s="138"/>
      <c r="BO24" s="138"/>
      <c r="BP24" s="138"/>
      <c r="BQ24" s="138"/>
      <c r="BR24" s="138"/>
    </row>
    <row r="25" spans="1:77" ht="3" customHeight="1" thickBot="1" x14ac:dyDescent="0.25">
      <c r="C25" s="144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2"/>
      <c r="T25" s="142"/>
      <c r="U25" s="142"/>
      <c r="V25" s="142"/>
      <c r="W25" s="142"/>
      <c r="X25" s="142"/>
      <c r="Y25" s="142"/>
      <c r="Z25" s="142"/>
      <c r="AA25" s="143"/>
      <c r="AB25" s="143"/>
      <c r="AC25" s="143"/>
      <c r="AD25" s="143"/>
      <c r="AE25" s="138"/>
      <c r="AF25" s="138"/>
      <c r="AO25" s="195"/>
      <c r="AP25" s="147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2"/>
      <c r="BF25" s="142"/>
      <c r="BG25" s="142"/>
      <c r="BH25" s="142"/>
      <c r="BI25" s="142"/>
      <c r="BJ25" s="142"/>
      <c r="BK25" s="142"/>
      <c r="BL25" s="142"/>
      <c r="BM25" s="143"/>
      <c r="BN25" s="143"/>
      <c r="BO25" s="143"/>
      <c r="BP25" s="143"/>
      <c r="BQ25" s="138"/>
      <c r="BR25" s="138"/>
      <c r="BX25" s="146"/>
      <c r="BY25" s="166"/>
    </row>
    <row r="26" spans="1:77" ht="10.95" customHeight="1" x14ac:dyDescent="0.15">
      <c r="C26" s="294" t="s">
        <v>25</v>
      </c>
      <c r="D26" s="295"/>
      <c r="E26" s="298" t="str">
        <f>C28</f>
        <v>森勇気</v>
      </c>
      <c r="F26" s="299"/>
      <c r="G26" s="299"/>
      <c r="H26" s="300"/>
      <c r="I26" s="301" t="str">
        <f>C31</f>
        <v>合田拳斗</v>
      </c>
      <c r="J26" s="299"/>
      <c r="K26" s="299"/>
      <c r="L26" s="300"/>
      <c r="M26" s="301" t="str">
        <f>C34</f>
        <v>仙波史也</v>
      </c>
      <c r="N26" s="299"/>
      <c r="O26" s="299"/>
      <c r="P26" s="300"/>
      <c r="Q26" s="301" t="str">
        <f>C37</f>
        <v>石川竜郎</v>
      </c>
      <c r="R26" s="299"/>
      <c r="S26" s="299"/>
      <c r="T26" s="300"/>
      <c r="U26" s="301" t="str">
        <f>C40</f>
        <v>尾崎慎</v>
      </c>
      <c r="V26" s="299"/>
      <c r="W26" s="299"/>
      <c r="X26" s="300"/>
      <c r="Y26" s="341" t="s">
        <v>0</v>
      </c>
      <c r="Z26" s="342"/>
      <c r="AA26" s="342"/>
      <c r="AB26" s="343"/>
      <c r="AC26" s="11"/>
      <c r="AD26" s="404" t="s">
        <v>2</v>
      </c>
      <c r="AE26" s="405"/>
      <c r="AF26" s="284" t="s">
        <v>3</v>
      </c>
      <c r="AG26" s="286"/>
      <c r="AH26" s="285"/>
      <c r="AI26" s="287" t="s">
        <v>4</v>
      </c>
      <c r="AJ26" s="288"/>
      <c r="AK26" s="289"/>
      <c r="AL26" s="141"/>
      <c r="AM26" s="141"/>
      <c r="AN26" s="142"/>
      <c r="AQ26" s="142"/>
      <c r="AR26" s="142"/>
      <c r="AS26" s="142"/>
      <c r="AT26" s="142"/>
      <c r="AU26" s="142"/>
      <c r="AV26" s="143"/>
      <c r="AW26" s="143"/>
      <c r="AX26" s="143"/>
      <c r="AY26" s="143"/>
      <c r="BL26" s="138"/>
      <c r="BM26" s="138"/>
      <c r="BN26" s="138"/>
      <c r="BO26" s="138"/>
      <c r="BP26" s="138"/>
      <c r="BQ26" s="138"/>
      <c r="BR26" s="138"/>
    </row>
    <row r="27" spans="1:77" ht="10.95" customHeight="1" thickBot="1" x14ac:dyDescent="0.2">
      <c r="C27" s="296"/>
      <c r="D27" s="297"/>
      <c r="E27" s="314" t="str">
        <f>C29</f>
        <v>近藤康太</v>
      </c>
      <c r="F27" s="315"/>
      <c r="G27" s="315"/>
      <c r="H27" s="316"/>
      <c r="I27" s="317" t="str">
        <f>C32</f>
        <v>山川慶翔</v>
      </c>
      <c r="J27" s="315"/>
      <c r="K27" s="315"/>
      <c r="L27" s="316"/>
      <c r="M27" s="317" t="str">
        <f>C35</f>
        <v>寺尾孝介</v>
      </c>
      <c r="N27" s="315"/>
      <c r="O27" s="315"/>
      <c r="P27" s="316"/>
      <c r="Q27" s="317" t="str">
        <f>C38</f>
        <v>眞鍋浩二</v>
      </c>
      <c r="R27" s="315"/>
      <c r="S27" s="315"/>
      <c r="T27" s="316"/>
      <c r="U27" s="317" t="str">
        <f>C41</f>
        <v>尾﨑謙二</v>
      </c>
      <c r="V27" s="315"/>
      <c r="W27" s="315"/>
      <c r="X27" s="316"/>
      <c r="Y27" s="344" t="s">
        <v>1</v>
      </c>
      <c r="Z27" s="345"/>
      <c r="AA27" s="345"/>
      <c r="AB27" s="346"/>
      <c r="AC27" s="11"/>
      <c r="AD27" s="59" t="s">
        <v>5</v>
      </c>
      <c r="AE27" s="58" t="s">
        <v>6</v>
      </c>
      <c r="AF27" s="59" t="s">
        <v>15</v>
      </c>
      <c r="AG27" s="58" t="s">
        <v>7</v>
      </c>
      <c r="AH27" s="57" t="s">
        <v>8</v>
      </c>
      <c r="AI27" s="58" t="s">
        <v>15</v>
      </c>
      <c r="AJ27" s="58" t="s">
        <v>7</v>
      </c>
      <c r="AK27" s="57" t="s">
        <v>8</v>
      </c>
      <c r="AL27" s="141"/>
      <c r="AM27" s="141"/>
      <c r="AN27" s="142"/>
      <c r="AQ27" s="142"/>
      <c r="AR27" s="142"/>
      <c r="AS27" s="142"/>
      <c r="AT27" s="142"/>
      <c r="AU27" s="142"/>
      <c r="AV27" s="143"/>
      <c r="AW27" s="143"/>
      <c r="AX27" s="143"/>
      <c r="AY27" s="143"/>
      <c r="BL27" s="138"/>
      <c r="BM27" s="138"/>
      <c r="BN27" s="138"/>
      <c r="BO27" s="138"/>
      <c r="BP27" s="138"/>
      <c r="BQ27" s="138"/>
      <c r="BR27" s="138"/>
    </row>
    <row r="28" spans="1:77" ht="10.95" customHeight="1" x14ac:dyDescent="0.15">
      <c r="C28" s="149" t="s">
        <v>53</v>
      </c>
      <c r="D28" s="150" t="s">
        <v>19</v>
      </c>
      <c r="E28" s="318"/>
      <c r="F28" s="319"/>
      <c r="G28" s="319"/>
      <c r="H28" s="320"/>
      <c r="I28" s="39">
        <v>21</v>
      </c>
      <c r="J28" s="29" t="str">
        <f>IF(I28="","","-")</f>
        <v>-</v>
      </c>
      <c r="K28" s="38">
        <v>18</v>
      </c>
      <c r="L28" s="347" t="str">
        <f>IF(I28&lt;&gt;"",IF(I28&gt;K28,IF(I29&gt;K29,"○",IF(I30&gt;K30,"○","×")),IF(I29&gt;K29,IF(I30&gt;K30,"○","×"),"×")),"")</f>
        <v>○</v>
      </c>
      <c r="M28" s="39">
        <v>22</v>
      </c>
      <c r="N28" s="56" t="str">
        <f t="shared" ref="N28:N33" si="0">IF(M28="","","-")</f>
        <v>-</v>
      </c>
      <c r="O28" s="55">
        <v>20</v>
      </c>
      <c r="P28" s="347" t="str">
        <f>IF(M28&lt;&gt;"",IF(M28&gt;O28,IF(M29&gt;O29,"○",IF(M30&gt;O30,"○","×")),IF(M29&gt;O29,IF(M30&gt;O30,"○","×"),"×")),"")</f>
        <v>○</v>
      </c>
      <c r="Q28" s="39">
        <v>16</v>
      </c>
      <c r="R28" s="56" t="str">
        <f t="shared" ref="R28:R36" si="1">IF(Q28="","","-")</f>
        <v>-</v>
      </c>
      <c r="S28" s="55">
        <v>21</v>
      </c>
      <c r="T28" s="347" t="str">
        <f>IF(Q28&lt;&gt;"",IF(Q28&gt;S28,IF(Q29&gt;S29,"○",IF(Q30&gt;S30,"○","×")),IF(Q29&gt;S29,IF(Q30&gt;S30,"○","×"),"×")),"")</f>
        <v>○</v>
      </c>
      <c r="U28" s="39">
        <v>25</v>
      </c>
      <c r="V28" s="56" t="str">
        <f t="shared" ref="V28:V39" si="2">IF(U28="","","-")</f>
        <v>-</v>
      </c>
      <c r="W28" s="55">
        <v>23</v>
      </c>
      <c r="X28" s="348" t="str">
        <f>IF(U28&lt;&gt;"",IF(U28&gt;W28,IF(U29&gt;W29,"○",IF(U30&gt;W30,"○","×")),IF(U29&gt;W29,IF(U30&gt;W30,"○","×"),"×")),"")</f>
        <v>○</v>
      </c>
      <c r="Y28" s="338" t="s">
        <v>132</v>
      </c>
      <c r="Z28" s="339"/>
      <c r="AA28" s="339"/>
      <c r="AB28" s="340"/>
      <c r="AC28" s="11"/>
      <c r="AD28" s="27"/>
      <c r="AE28" s="23"/>
      <c r="AF28" s="26"/>
      <c r="AG28" s="25"/>
      <c r="AH28" s="22"/>
      <c r="AI28" s="23"/>
      <c r="AJ28" s="23"/>
      <c r="AK28" s="22"/>
      <c r="AL28" s="141"/>
      <c r="AM28" s="141"/>
      <c r="AN28" s="142"/>
      <c r="AQ28" s="142"/>
      <c r="AR28" s="142"/>
      <c r="AS28" s="142"/>
      <c r="AT28" s="142"/>
      <c r="AU28" s="142"/>
      <c r="AV28" s="143"/>
      <c r="AW28" s="143"/>
      <c r="AX28" s="143"/>
      <c r="AY28" s="143"/>
      <c r="BL28" s="138"/>
      <c r="BM28" s="138"/>
      <c r="BN28" s="138"/>
      <c r="BO28" s="138"/>
      <c r="BP28" s="138"/>
      <c r="BQ28" s="138"/>
      <c r="BR28" s="138"/>
    </row>
    <row r="29" spans="1:77" ht="10.95" customHeight="1" x14ac:dyDescent="0.15">
      <c r="C29" s="149" t="s">
        <v>58</v>
      </c>
      <c r="D29" s="150" t="s">
        <v>19</v>
      </c>
      <c r="E29" s="321"/>
      <c r="F29" s="309"/>
      <c r="G29" s="309"/>
      <c r="H29" s="310"/>
      <c r="I29" s="39">
        <v>21</v>
      </c>
      <c r="J29" s="29" t="str">
        <f>IF(I29="","","-")</f>
        <v>-</v>
      </c>
      <c r="K29" s="54">
        <v>14</v>
      </c>
      <c r="L29" s="326"/>
      <c r="M29" s="39">
        <v>14</v>
      </c>
      <c r="N29" s="29" t="str">
        <f t="shared" si="0"/>
        <v>-</v>
      </c>
      <c r="O29" s="38">
        <v>21</v>
      </c>
      <c r="P29" s="326"/>
      <c r="Q29" s="39">
        <v>21</v>
      </c>
      <c r="R29" s="29" t="str">
        <f t="shared" si="1"/>
        <v>-</v>
      </c>
      <c r="S29" s="38">
        <v>14</v>
      </c>
      <c r="T29" s="326"/>
      <c r="U29" s="39">
        <v>20</v>
      </c>
      <c r="V29" s="29" t="str">
        <f t="shared" si="2"/>
        <v>-</v>
      </c>
      <c r="W29" s="38">
        <v>22</v>
      </c>
      <c r="X29" s="337"/>
      <c r="Y29" s="333"/>
      <c r="Z29" s="334"/>
      <c r="AA29" s="334"/>
      <c r="AB29" s="335"/>
      <c r="AC29" s="11"/>
      <c r="AD29" s="27">
        <f>COUNTIF(E28:X30,"○")</f>
        <v>4</v>
      </c>
      <c r="AE29" s="23">
        <f>COUNTIF(E28:X30,"×")</f>
        <v>0</v>
      </c>
      <c r="AF29" s="26">
        <f>(IF((E28&gt;G28),1,0))+(IF((E29&gt;G29),1,0))+(IF((E30&gt;G30),1,0))+(IF((I28&gt;K28),1,0))+(IF((I29&gt;K29),1,0))+(IF((I30&gt;K30),1,0))+(IF((M28&gt;O28),1,0))+(IF((M29&gt;O29),1,0))+(IF((M30&gt;O30),1,0))+(IF((Q28&gt;S28),1,0))+(IF((Q29&gt;S29),1,0))+(IF((Q30&gt;S30),1,0))+(IF((U28&gt;W28),1,0))+(IF((U29&gt;W29),1,0))+(IF((U30&gt;W30),1,0))</f>
        <v>8</v>
      </c>
      <c r="AG29" s="25">
        <f>(IF((E28&lt;G28),1,0))+(IF((E29&lt;G29),1,0))+(IF((E30&lt;G30),1,0))+(IF((I28&lt;K28),1,0))+(IF((I29&lt;K29),1,0))+(IF((I30&lt;K30),1,0))+(IF((M28&lt;O28),1,0))+(IF((M29&lt;O29),1,0))+(IF((M30&lt;O30),1,0))+(IF((Q28&lt;S28),1,0))+(IF((Q29&lt;S29),1,0))+(IF((Q30&lt;S30),1,0))+(IF((U28&lt;W28),1,0))+(IF((U29&lt;W29),1,0))+(IF((U30&lt;W30),1,0))</f>
        <v>3</v>
      </c>
      <c r="AH29" s="24">
        <f>AF29-AG29</f>
        <v>5</v>
      </c>
      <c r="AI29" s="23">
        <f>SUM(E28:E30,I28:I30,M28:M30,Q28:Q30,U28:U30)</f>
        <v>223</v>
      </c>
      <c r="AJ29" s="23">
        <f>SUM(G28:G30,K28:K30,O28:O30,S28:S30,W28:W30)</f>
        <v>201</v>
      </c>
      <c r="AK29" s="22">
        <f>AI29-AJ29</f>
        <v>22</v>
      </c>
      <c r="AL29" s="141"/>
      <c r="AM29" s="141"/>
      <c r="AN29" s="142"/>
      <c r="AQ29" s="142"/>
      <c r="AR29" s="142"/>
      <c r="AS29" s="142"/>
      <c r="AT29" s="142"/>
      <c r="AU29" s="142"/>
      <c r="AV29" s="143"/>
      <c r="AW29" s="143"/>
      <c r="AX29" s="143"/>
      <c r="AY29" s="143"/>
      <c r="BL29" s="138"/>
      <c r="BM29" s="138"/>
      <c r="BN29" s="138"/>
      <c r="BO29" s="138"/>
      <c r="BP29" s="138"/>
      <c r="BQ29" s="138"/>
      <c r="BR29" s="138"/>
    </row>
    <row r="30" spans="1:77" ht="10.95" customHeight="1" x14ac:dyDescent="0.15">
      <c r="C30" s="152"/>
      <c r="D30" s="153"/>
      <c r="E30" s="322"/>
      <c r="F30" s="312"/>
      <c r="G30" s="312"/>
      <c r="H30" s="313"/>
      <c r="I30" s="51"/>
      <c r="J30" s="29" t="str">
        <f>IF(I30="","","-")</f>
        <v/>
      </c>
      <c r="K30" s="49"/>
      <c r="L30" s="327"/>
      <c r="M30" s="51">
        <v>21</v>
      </c>
      <c r="N30" s="50" t="str">
        <f t="shared" si="0"/>
        <v>-</v>
      </c>
      <c r="O30" s="49">
        <v>15</v>
      </c>
      <c r="P30" s="326"/>
      <c r="Q30" s="39">
        <v>21</v>
      </c>
      <c r="R30" s="29" t="str">
        <f t="shared" si="1"/>
        <v>-</v>
      </c>
      <c r="S30" s="38">
        <v>15</v>
      </c>
      <c r="T30" s="326"/>
      <c r="U30" s="39">
        <v>21</v>
      </c>
      <c r="V30" s="29" t="str">
        <f t="shared" si="2"/>
        <v>-</v>
      </c>
      <c r="W30" s="38">
        <v>18</v>
      </c>
      <c r="X30" s="337"/>
      <c r="Y30" s="10">
        <f>AD29</f>
        <v>4</v>
      </c>
      <c r="Z30" s="9" t="s">
        <v>9</v>
      </c>
      <c r="AA30" s="9">
        <f>AE29</f>
        <v>0</v>
      </c>
      <c r="AB30" s="8" t="s">
        <v>6</v>
      </c>
      <c r="AC30" s="11"/>
      <c r="AD30" s="27"/>
      <c r="AE30" s="23"/>
      <c r="AF30" s="26"/>
      <c r="AG30" s="25"/>
      <c r="AH30" s="22"/>
      <c r="AI30" s="23"/>
      <c r="AJ30" s="23"/>
      <c r="AK30" s="22"/>
      <c r="AL30" s="141"/>
      <c r="AM30" s="141"/>
      <c r="AN30" s="142"/>
      <c r="AQ30" s="142"/>
      <c r="AR30" s="142"/>
      <c r="AS30" s="142"/>
      <c r="AT30" s="142"/>
      <c r="AU30" s="142"/>
      <c r="AV30" s="143"/>
      <c r="AW30" s="143"/>
      <c r="AX30" s="143"/>
      <c r="AY30" s="143"/>
      <c r="BL30" s="138"/>
      <c r="BM30" s="138"/>
      <c r="BN30" s="138"/>
      <c r="BO30" s="138"/>
      <c r="BP30" s="138"/>
      <c r="BQ30" s="138"/>
      <c r="BR30" s="138"/>
    </row>
    <row r="31" spans="1:77" ht="10.95" customHeight="1" x14ac:dyDescent="0.15">
      <c r="C31" s="149" t="s">
        <v>44</v>
      </c>
      <c r="D31" s="154" t="s">
        <v>59</v>
      </c>
      <c r="E31" s="31">
        <f>IF(K28="","",K28)</f>
        <v>18</v>
      </c>
      <c r="F31" s="29" t="str">
        <f t="shared" ref="F31:F42" si="3">IF(E31="","","-")</f>
        <v>-</v>
      </c>
      <c r="G31" s="28">
        <f>IF(I28="","",I28)</f>
        <v>21</v>
      </c>
      <c r="H31" s="302" t="str">
        <f>IF(L28="","",IF(L28="○","×",IF(L28="×","○")))</f>
        <v>×</v>
      </c>
      <c r="I31" s="305"/>
      <c r="J31" s="306"/>
      <c r="K31" s="306"/>
      <c r="L31" s="307"/>
      <c r="M31" s="39">
        <v>10</v>
      </c>
      <c r="N31" s="29" t="str">
        <f t="shared" si="0"/>
        <v>-</v>
      </c>
      <c r="O31" s="38">
        <v>21</v>
      </c>
      <c r="P31" s="325" t="str">
        <f>IF(M31&lt;&gt;"",IF(M31&gt;O31,IF(M32&gt;O32,"○",IF(M33&gt;O33,"○","×")),IF(M32&gt;O32,IF(M33&gt;O33,"○","×"),"×")),"")</f>
        <v>×</v>
      </c>
      <c r="Q31" s="41">
        <v>16</v>
      </c>
      <c r="R31" s="34" t="str">
        <f t="shared" si="1"/>
        <v>-</v>
      </c>
      <c r="S31" s="40">
        <v>21</v>
      </c>
      <c r="T31" s="325" t="str">
        <f>IF(Q31&lt;&gt;"",IF(Q31&gt;S31,IF(Q32&gt;S32,"○",IF(Q33&gt;S33,"○","×")),IF(Q32&gt;S32,IF(Q33&gt;S33,"○","×"),"×")),"")</f>
        <v>×</v>
      </c>
      <c r="U31" s="41">
        <v>14</v>
      </c>
      <c r="V31" s="34" t="str">
        <f t="shared" si="2"/>
        <v>-</v>
      </c>
      <c r="W31" s="40">
        <v>21</v>
      </c>
      <c r="X31" s="336" t="str">
        <f>IF(U31&lt;&gt;"",IF(U31&gt;W31,IF(U32&gt;W32,"○",IF(U33&gt;W33,"○","×")),IF(U32&gt;W32,IF(U33&gt;W33,"○","×"),"×")),"")</f>
        <v>×</v>
      </c>
      <c r="Y31" s="330" t="s">
        <v>138</v>
      </c>
      <c r="Z31" s="331"/>
      <c r="AA31" s="331"/>
      <c r="AB31" s="332"/>
      <c r="AC31" s="11"/>
      <c r="AD31" s="47"/>
      <c r="AE31" s="44"/>
      <c r="AF31" s="46"/>
      <c r="AG31" s="45"/>
      <c r="AH31" s="43"/>
      <c r="AI31" s="44"/>
      <c r="AJ31" s="44"/>
      <c r="AK31" s="43"/>
      <c r="AL31" s="141"/>
      <c r="AM31" s="141"/>
      <c r="AN31" s="142"/>
      <c r="AQ31" s="142"/>
      <c r="AR31" s="142"/>
      <c r="AS31" s="142"/>
      <c r="AT31" s="142"/>
      <c r="AU31" s="142"/>
      <c r="AV31" s="143"/>
      <c r="AW31" s="143"/>
      <c r="AX31" s="143"/>
      <c r="AY31" s="143"/>
      <c r="BL31" s="138"/>
      <c r="BM31" s="138"/>
      <c r="BN31" s="138"/>
      <c r="BO31" s="138"/>
      <c r="BP31" s="138"/>
      <c r="BQ31" s="138"/>
      <c r="BR31" s="138"/>
    </row>
    <row r="32" spans="1:77" ht="10.95" customHeight="1" x14ac:dyDescent="0.15">
      <c r="C32" s="149" t="s">
        <v>45</v>
      </c>
      <c r="D32" s="150" t="s">
        <v>60</v>
      </c>
      <c r="E32" s="31">
        <f>IF(K29="","",K29)</f>
        <v>14</v>
      </c>
      <c r="F32" s="29" t="str">
        <f t="shared" si="3"/>
        <v>-</v>
      </c>
      <c r="G32" s="28">
        <f>IF(I29="","",I29)</f>
        <v>21</v>
      </c>
      <c r="H32" s="303" t="str">
        <f>IF(J29="","",J29)</f>
        <v>-</v>
      </c>
      <c r="I32" s="308"/>
      <c r="J32" s="309"/>
      <c r="K32" s="309"/>
      <c r="L32" s="310"/>
      <c r="M32" s="39">
        <v>16</v>
      </c>
      <c r="N32" s="29" t="str">
        <f t="shared" si="0"/>
        <v>-</v>
      </c>
      <c r="O32" s="38">
        <v>21</v>
      </c>
      <c r="P32" s="326"/>
      <c r="Q32" s="39">
        <v>15</v>
      </c>
      <c r="R32" s="29" t="str">
        <f t="shared" si="1"/>
        <v>-</v>
      </c>
      <c r="S32" s="38">
        <v>21</v>
      </c>
      <c r="T32" s="326"/>
      <c r="U32" s="39">
        <v>12</v>
      </c>
      <c r="V32" s="29" t="str">
        <f t="shared" si="2"/>
        <v>-</v>
      </c>
      <c r="W32" s="38">
        <v>21</v>
      </c>
      <c r="X32" s="337"/>
      <c r="Y32" s="333"/>
      <c r="Z32" s="334"/>
      <c r="AA32" s="334"/>
      <c r="AB32" s="335"/>
      <c r="AC32" s="11"/>
      <c r="AD32" s="27">
        <f>COUNTIF(E31:X33,"○")</f>
        <v>0</v>
      </c>
      <c r="AE32" s="23">
        <f>COUNTIF(E31:X33,"×")</f>
        <v>4</v>
      </c>
      <c r="AF32" s="26">
        <f>(IF((E31&gt;G31),1,0))+(IF((E32&gt;G32),1,0))+(IF((E33&gt;G33),1,0))+(IF((I31&gt;K31),1,0))+(IF((I32&gt;K32),1,0))+(IF((I33&gt;K33),1,0))+(IF((M31&gt;O31),1,0))+(IF((M32&gt;O32),1,0))+(IF((M33&gt;O33),1,0))+(IF((Q31&gt;S31),1,0))+(IF((Q32&gt;S32),1,0))+(IF((Q33&gt;S33),1,0))+(IF((U31&gt;W31),1,0))+(IF((U32&gt;W32),1,0))+(IF((U33&gt;W33),1,0))</f>
        <v>0</v>
      </c>
      <c r="AG32" s="25">
        <f>(IF((E31&lt;G31),1,0))+(IF((E32&lt;G32),1,0))+(IF((E33&lt;G33),1,0))+(IF((I31&lt;K31),1,0))+(IF((I32&lt;K32),1,0))+(IF((I33&lt;K33),1,0))+(IF((M31&lt;O31),1,0))+(IF((M32&lt;O32),1,0))+(IF((M33&lt;O33),1,0))+(IF((Q31&lt;S31),1,0))+(IF((Q32&lt;S32),1,0))+(IF((Q33&lt;S33),1,0))+(IF((U31&lt;W31),1,0))+(IF((U32&lt;W32),1,0))+(IF((U33&lt;W33),1,0))</f>
        <v>8</v>
      </c>
      <c r="AH32" s="24">
        <f>AF32-AG32</f>
        <v>-8</v>
      </c>
      <c r="AI32" s="23">
        <f>SUM(E31:E33,I31:I33,M31:M33,Q31:Q33,U31:U33)</f>
        <v>115</v>
      </c>
      <c r="AJ32" s="23">
        <f>SUM(G31:G33,K31:K33,O31:O33,S31:S33,W31:W33)</f>
        <v>168</v>
      </c>
      <c r="AK32" s="22">
        <f>AI32-AJ32</f>
        <v>-53</v>
      </c>
      <c r="AL32" s="141"/>
      <c r="AM32" s="141"/>
      <c r="AN32" s="142"/>
      <c r="AQ32" s="142"/>
      <c r="AR32" s="142"/>
      <c r="AS32" s="142"/>
      <c r="AT32" s="142"/>
      <c r="AU32" s="142"/>
      <c r="AV32" s="143"/>
      <c r="AW32" s="143"/>
      <c r="AX32" s="143"/>
      <c r="AY32" s="143"/>
      <c r="BL32" s="138"/>
      <c r="BM32" s="138"/>
      <c r="BN32" s="138"/>
      <c r="BO32" s="138"/>
      <c r="BP32" s="138"/>
      <c r="BQ32" s="138"/>
      <c r="BR32" s="138"/>
    </row>
    <row r="33" spans="1:72" ht="10.95" customHeight="1" x14ac:dyDescent="0.15">
      <c r="C33" s="152"/>
      <c r="D33" s="155"/>
      <c r="E33" s="53" t="str">
        <f>IF(K30="","",K30)</f>
        <v/>
      </c>
      <c r="F33" s="29" t="str">
        <f t="shared" si="3"/>
        <v/>
      </c>
      <c r="G33" s="52" t="str">
        <f>IF(I30="","",I30)</f>
        <v/>
      </c>
      <c r="H33" s="304" t="str">
        <f>IF(J30="","",J30)</f>
        <v/>
      </c>
      <c r="I33" s="311"/>
      <c r="J33" s="312"/>
      <c r="K33" s="312"/>
      <c r="L33" s="313"/>
      <c r="M33" s="51"/>
      <c r="N33" s="29" t="str">
        <f t="shared" si="0"/>
        <v/>
      </c>
      <c r="O33" s="49"/>
      <c r="P33" s="327"/>
      <c r="Q33" s="51"/>
      <c r="R33" s="50" t="str">
        <f t="shared" si="1"/>
        <v/>
      </c>
      <c r="S33" s="49"/>
      <c r="T33" s="327"/>
      <c r="U33" s="51"/>
      <c r="V33" s="50" t="str">
        <f t="shared" si="2"/>
        <v/>
      </c>
      <c r="W33" s="49"/>
      <c r="X33" s="337"/>
      <c r="Y33" s="10">
        <f>AD32</f>
        <v>0</v>
      </c>
      <c r="Z33" s="9" t="s">
        <v>9</v>
      </c>
      <c r="AA33" s="9">
        <f>AE32</f>
        <v>4</v>
      </c>
      <c r="AB33" s="8" t="s">
        <v>6</v>
      </c>
      <c r="AC33" s="11"/>
      <c r="AD33" s="16"/>
      <c r="AE33" s="13"/>
      <c r="AF33" s="15"/>
      <c r="AG33" s="14"/>
      <c r="AH33" s="12"/>
      <c r="AI33" s="13"/>
      <c r="AJ33" s="13"/>
      <c r="AK33" s="12"/>
      <c r="AL33" s="141"/>
      <c r="AM33" s="141"/>
      <c r="AN33" s="142"/>
      <c r="AQ33" s="142"/>
      <c r="AR33" s="142"/>
      <c r="AS33" s="142"/>
      <c r="AT33" s="142"/>
      <c r="AU33" s="142"/>
      <c r="AV33" s="143"/>
      <c r="AW33" s="143"/>
      <c r="AX33" s="143"/>
      <c r="AY33" s="143"/>
      <c r="BL33" s="138"/>
      <c r="BM33" s="138"/>
      <c r="BN33" s="138"/>
      <c r="BO33" s="138"/>
      <c r="BP33" s="138"/>
      <c r="BQ33" s="138"/>
      <c r="BR33" s="138"/>
    </row>
    <row r="34" spans="1:72" ht="10.95" customHeight="1" x14ac:dyDescent="0.15">
      <c r="C34" s="156" t="s">
        <v>52</v>
      </c>
      <c r="D34" s="154" t="s">
        <v>42</v>
      </c>
      <c r="E34" s="31">
        <f>IF(O28="","",O28)</f>
        <v>20</v>
      </c>
      <c r="F34" s="34" t="str">
        <f t="shared" si="3"/>
        <v>-</v>
      </c>
      <c r="G34" s="28">
        <f>IF(M28="","",M28)</f>
        <v>22</v>
      </c>
      <c r="H34" s="302" t="str">
        <f>IF(P28="","",IF(P28="○","×",IF(P28="×","○")))</f>
        <v>×</v>
      </c>
      <c r="I34" s="30">
        <f>IF(O31="","",O31)</f>
        <v>21</v>
      </c>
      <c r="J34" s="29" t="str">
        <f t="shared" ref="J34:J42" si="4">IF(I34="","","-")</f>
        <v>-</v>
      </c>
      <c r="K34" s="28">
        <f>IF(M31="","",M31)</f>
        <v>10</v>
      </c>
      <c r="L34" s="302" t="str">
        <f>IF(P31="","",IF(P31="○","×",IF(P31="×","○")))</f>
        <v>○</v>
      </c>
      <c r="M34" s="305"/>
      <c r="N34" s="306"/>
      <c r="O34" s="306"/>
      <c r="P34" s="307"/>
      <c r="Q34" s="39">
        <v>21</v>
      </c>
      <c r="R34" s="29" t="str">
        <f t="shared" si="1"/>
        <v>-</v>
      </c>
      <c r="S34" s="38">
        <v>15</v>
      </c>
      <c r="T34" s="326" t="str">
        <f>IF(Q34&lt;&gt;"",IF(Q34&gt;S34,IF(Q35&gt;S35,"○",IF(Q36&gt;S36,"○","×")),IF(Q35&gt;S35,IF(Q36&gt;S36,"○","×"),"×")),"")</f>
        <v>○</v>
      </c>
      <c r="U34" s="39">
        <v>21</v>
      </c>
      <c r="V34" s="29" t="str">
        <f t="shared" si="2"/>
        <v>-</v>
      </c>
      <c r="W34" s="38">
        <v>19</v>
      </c>
      <c r="X34" s="336" t="str">
        <f>IF(U34&lt;&gt;"",IF(U34&gt;W34,IF(U35&gt;W35,"○",IF(U36&gt;W36,"○","×")),IF(U35&gt;W35,IF(U36&gt;W36,"○","×"),"×")),"")</f>
        <v>○</v>
      </c>
      <c r="Y34" s="330" t="s">
        <v>133</v>
      </c>
      <c r="Z34" s="331"/>
      <c r="AA34" s="331"/>
      <c r="AB34" s="332"/>
      <c r="AC34" s="11"/>
      <c r="AD34" s="27"/>
      <c r="AE34" s="23"/>
      <c r="AF34" s="26"/>
      <c r="AG34" s="25"/>
      <c r="AH34" s="22"/>
      <c r="AI34" s="23"/>
      <c r="AJ34" s="23"/>
      <c r="AK34" s="22"/>
      <c r="AL34" s="141"/>
      <c r="AM34" s="141"/>
      <c r="AN34" s="142"/>
      <c r="AQ34" s="142"/>
      <c r="AR34" s="142"/>
      <c r="AS34" s="142"/>
      <c r="AT34" s="142"/>
      <c r="AU34" s="142"/>
      <c r="AV34" s="143"/>
      <c r="AW34" s="143"/>
      <c r="AX34" s="143"/>
      <c r="AY34" s="143"/>
      <c r="BL34" s="138"/>
      <c r="BM34" s="138"/>
      <c r="BN34" s="138"/>
      <c r="BO34" s="138"/>
      <c r="BP34" s="138"/>
      <c r="BQ34" s="138"/>
      <c r="BR34" s="138"/>
    </row>
    <row r="35" spans="1:72" ht="10.95" customHeight="1" x14ac:dyDescent="0.15">
      <c r="C35" s="156" t="s">
        <v>61</v>
      </c>
      <c r="D35" s="150" t="s">
        <v>42</v>
      </c>
      <c r="E35" s="31">
        <f>IF(O29="","",O29)</f>
        <v>21</v>
      </c>
      <c r="F35" s="29" t="str">
        <f t="shared" si="3"/>
        <v>-</v>
      </c>
      <c r="G35" s="28">
        <f>IF(M29="","",M29)</f>
        <v>14</v>
      </c>
      <c r="H35" s="303" t="str">
        <f>IF(J32="","",J32)</f>
        <v/>
      </c>
      <c r="I35" s="30">
        <f>IF(O32="","",O32)</f>
        <v>21</v>
      </c>
      <c r="J35" s="29" t="str">
        <f t="shared" si="4"/>
        <v>-</v>
      </c>
      <c r="K35" s="28">
        <f>IF(M32="","",M32)</f>
        <v>16</v>
      </c>
      <c r="L35" s="303" t="str">
        <f>IF(N32="","",N32)</f>
        <v>-</v>
      </c>
      <c r="M35" s="308"/>
      <c r="N35" s="309"/>
      <c r="O35" s="309"/>
      <c r="P35" s="310"/>
      <c r="Q35" s="39">
        <v>21</v>
      </c>
      <c r="R35" s="29" t="str">
        <f t="shared" si="1"/>
        <v>-</v>
      </c>
      <c r="S35" s="38">
        <v>14</v>
      </c>
      <c r="T35" s="326"/>
      <c r="U35" s="39">
        <v>21</v>
      </c>
      <c r="V35" s="29" t="str">
        <f t="shared" si="2"/>
        <v>-</v>
      </c>
      <c r="W35" s="38">
        <v>16</v>
      </c>
      <c r="X35" s="337"/>
      <c r="Y35" s="333"/>
      <c r="Z35" s="334"/>
      <c r="AA35" s="334"/>
      <c r="AB35" s="335"/>
      <c r="AC35" s="11"/>
      <c r="AD35" s="27">
        <f>COUNTIF(E34:X36,"○")</f>
        <v>3</v>
      </c>
      <c r="AE35" s="23">
        <f>COUNTIF(E34:X36,"×")</f>
        <v>1</v>
      </c>
      <c r="AF35" s="26">
        <f>(IF((E34&gt;G34),1,0))+(IF((E35&gt;G35),1,0))+(IF((E36&gt;G36),1,0))+(IF((I34&gt;K34),1,0))+(IF((I35&gt;K35),1,0))+(IF((I36&gt;K36),1,0))+(IF((M34&gt;O34),1,0))+(IF((M35&gt;O35),1,0))+(IF((M36&gt;O36),1,0))+(IF((Q34&gt;S34),1,0))+(IF((Q35&gt;S35),1,0))+(IF((Q36&gt;S36),1,0))+(IF((U34&gt;W34),1,0))+(IF((U35&gt;W35),1,0))+(IF((U36&gt;W36),1,0))</f>
        <v>7</v>
      </c>
      <c r="AG35" s="25">
        <f>(IF((E34&lt;G34),1,0))+(IF((E35&lt;G35),1,0))+(IF((E36&lt;G36),1,0))+(IF((I34&lt;K34),1,0))+(IF((I35&lt;K35),1,0))+(IF((I36&lt;K36),1,0))+(IF((M34&lt;O34),1,0))+(IF((M35&lt;O35),1,0))+(IF((M36&lt;O36),1,0))+(IF((Q34&lt;S34),1,0))+(IF((Q35&lt;S35),1,0))+(IF((Q36&lt;S36),1,0))+(IF((U34&lt;W34),1,0))+(IF((U35&lt;W35),1,0))+(IF((U36&lt;W36),1,0))</f>
        <v>2</v>
      </c>
      <c r="AH35" s="24">
        <f>AF35-AG35</f>
        <v>5</v>
      </c>
      <c r="AI35" s="23">
        <f>SUM(E34:E36,I34:I36,M34:M36,Q34:Q36,U34:U36)</f>
        <v>182</v>
      </c>
      <c r="AJ35" s="23">
        <f>SUM(G34:G36,K34:K36,O34:O36,S34:S36,W34:W36)</f>
        <v>147</v>
      </c>
      <c r="AK35" s="22">
        <f>AI35-AJ35</f>
        <v>35</v>
      </c>
      <c r="AL35" s="141"/>
      <c r="AM35" s="141"/>
      <c r="AN35" s="142"/>
      <c r="AQ35" s="142"/>
      <c r="AR35" s="142"/>
      <c r="AS35" s="142"/>
      <c r="AT35" s="142"/>
      <c r="AU35" s="142"/>
      <c r="AV35" s="143"/>
      <c r="AW35" s="143"/>
      <c r="AX35" s="143"/>
      <c r="AY35" s="143"/>
      <c r="BL35" s="138"/>
      <c r="BM35" s="138"/>
      <c r="BN35" s="138"/>
      <c r="BO35" s="138"/>
      <c r="BP35" s="138"/>
      <c r="BQ35" s="138"/>
      <c r="BR35" s="138"/>
    </row>
    <row r="36" spans="1:72" ht="10.95" customHeight="1" x14ac:dyDescent="0.15">
      <c r="C36" s="152"/>
      <c r="D36" s="153"/>
      <c r="E36" s="31">
        <f>IF(O30="","",O30)</f>
        <v>15</v>
      </c>
      <c r="F36" s="29" t="str">
        <f t="shared" si="3"/>
        <v>-</v>
      </c>
      <c r="G36" s="28">
        <f>IF(M30="","",M30)</f>
        <v>21</v>
      </c>
      <c r="H36" s="303" t="str">
        <f>IF(J33="","",J33)</f>
        <v/>
      </c>
      <c r="I36" s="30" t="str">
        <f>IF(O33="","",O33)</f>
        <v/>
      </c>
      <c r="J36" s="29" t="str">
        <f t="shared" si="4"/>
        <v/>
      </c>
      <c r="K36" s="28" t="str">
        <f>IF(M33="","",M33)</f>
        <v/>
      </c>
      <c r="L36" s="303" t="str">
        <f>IF(N33="","",N33)</f>
        <v/>
      </c>
      <c r="M36" s="308"/>
      <c r="N36" s="309"/>
      <c r="O36" s="309"/>
      <c r="P36" s="310"/>
      <c r="Q36" s="39"/>
      <c r="R36" s="29" t="str">
        <f t="shared" si="1"/>
        <v/>
      </c>
      <c r="S36" s="38"/>
      <c r="T36" s="327"/>
      <c r="U36" s="39"/>
      <c r="V36" s="29" t="str">
        <f t="shared" si="2"/>
        <v/>
      </c>
      <c r="W36" s="38"/>
      <c r="X36" s="349"/>
      <c r="Y36" s="10">
        <f>AD35</f>
        <v>3</v>
      </c>
      <c r="Z36" s="9" t="s">
        <v>9</v>
      </c>
      <c r="AA36" s="9">
        <f>AE35</f>
        <v>1</v>
      </c>
      <c r="AB36" s="8" t="s">
        <v>6</v>
      </c>
      <c r="AC36" s="11"/>
      <c r="AD36" s="27"/>
      <c r="AE36" s="23"/>
      <c r="AF36" s="26"/>
      <c r="AG36" s="25"/>
      <c r="AH36" s="22"/>
      <c r="AI36" s="23"/>
      <c r="AJ36" s="23"/>
      <c r="AK36" s="22"/>
      <c r="AL36" s="141"/>
      <c r="AM36" s="141"/>
      <c r="AN36" s="142"/>
      <c r="AQ36" s="142"/>
      <c r="AR36" s="142"/>
      <c r="AS36" s="142"/>
      <c r="AT36" s="142"/>
      <c r="AU36" s="142"/>
      <c r="AV36" s="143"/>
      <c r="AW36" s="143"/>
      <c r="AX36" s="143"/>
      <c r="AY36" s="143"/>
      <c r="BL36" s="138"/>
      <c r="BM36" s="138"/>
      <c r="BN36" s="138"/>
      <c r="BO36" s="138"/>
      <c r="BP36" s="138"/>
      <c r="BQ36" s="138"/>
      <c r="BR36" s="138"/>
    </row>
    <row r="37" spans="1:72" ht="10.95" customHeight="1" x14ac:dyDescent="0.15">
      <c r="C37" s="149" t="s">
        <v>17</v>
      </c>
      <c r="D37" s="154" t="s">
        <v>19</v>
      </c>
      <c r="E37" s="36">
        <f>IF(S28="","",S28)</f>
        <v>21</v>
      </c>
      <c r="F37" s="34" t="str">
        <f t="shared" si="3"/>
        <v>-</v>
      </c>
      <c r="G37" s="33">
        <f>IF(Q28="","",Q28)</f>
        <v>16</v>
      </c>
      <c r="H37" s="323" t="str">
        <f>IF(T28="","",IF(T28="○","×",IF(T28="×","○")))</f>
        <v>×</v>
      </c>
      <c r="I37" s="35">
        <f>IF(S31="","",S31)</f>
        <v>21</v>
      </c>
      <c r="J37" s="34" t="str">
        <f t="shared" si="4"/>
        <v>-</v>
      </c>
      <c r="K37" s="33">
        <f>IF(Q31="","",Q31)</f>
        <v>16</v>
      </c>
      <c r="L37" s="302" t="str">
        <f>IF(T31="","",IF(T31="○","×",IF(T31="×","○")))</f>
        <v>○</v>
      </c>
      <c r="M37" s="33">
        <f>IF(S34="","",S34)</f>
        <v>15</v>
      </c>
      <c r="N37" s="34" t="str">
        <f t="shared" ref="N37:N42" si="5">IF(M37="","","-")</f>
        <v>-</v>
      </c>
      <c r="O37" s="33">
        <f>IF(Q34="","",Q34)</f>
        <v>21</v>
      </c>
      <c r="P37" s="302" t="str">
        <f>IF(T34="","",IF(T34="○","×",IF(T34="×","○")))</f>
        <v>×</v>
      </c>
      <c r="Q37" s="305"/>
      <c r="R37" s="306"/>
      <c r="S37" s="306"/>
      <c r="T37" s="307"/>
      <c r="U37" s="41">
        <v>15</v>
      </c>
      <c r="V37" s="34" t="str">
        <f t="shared" si="2"/>
        <v>-</v>
      </c>
      <c r="W37" s="40">
        <v>21</v>
      </c>
      <c r="X37" s="337" t="str">
        <f>IF(U37&lt;&gt;"",IF(U37&gt;W37,IF(U38&gt;W38,"○",IF(U39&gt;W39,"○","×")),IF(U38&gt;W38,IF(U39&gt;W39,"○","×"),"×")),"")</f>
        <v>×</v>
      </c>
      <c r="Y37" s="330" t="s">
        <v>140</v>
      </c>
      <c r="Z37" s="331"/>
      <c r="AA37" s="331"/>
      <c r="AB37" s="332"/>
      <c r="AC37" s="11"/>
      <c r="AD37" s="47"/>
      <c r="AE37" s="44"/>
      <c r="AF37" s="46"/>
      <c r="AG37" s="45"/>
      <c r="AH37" s="43"/>
      <c r="AI37" s="44"/>
      <c r="AJ37" s="44"/>
      <c r="AK37" s="43"/>
      <c r="AL37" s="141"/>
      <c r="AM37" s="141"/>
      <c r="AN37" s="142"/>
      <c r="AQ37" s="142"/>
      <c r="AR37" s="142"/>
      <c r="AS37" s="142"/>
      <c r="AT37" s="142"/>
      <c r="AU37" s="142"/>
      <c r="AV37" s="143"/>
      <c r="AW37" s="143"/>
      <c r="AX37" s="143"/>
      <c r="AY37" s="143"/>
      <c r="BL37" s="138"/>
      <c r="BM37" s="138"/>
      <c r="BN37" s="138"/>
      <c r="BO37" s="138"/>
      <c r="BP37" s="138"/>
      <c r="BQ37" s="138"/>
      <c r="BR37" s="138"/>
    </row>
    <row r="38" spans="1:72" ht="10.95" customHeight="1" x14ac:dyDescent="0.15">
      <c r="C38" s="149" t="s">
        <v>51</v>
      </c>
      <c r="D38" s="150" t="s">
        <v>42</v>
      </c>
      <c r="E38" s="31">
        <f>IF(S29="","",S29)</f>
        <v>14</v>
      </c>
      <c r="F38" s="29" t="str">
        <f t="shared" si="3"/>
        <v>-</v>
      </c>
      <c r="G38" s="28">
        <f>IF(Q29="","",Q29)</f>
        <v>21</v>
      </c>
      <c r="H38" s="324" t="str">
        <f>IF(J35="","",J35)</f>
        <v>-</v>
      </c>
      <c r="I38" s="30">
        <f>IF(S32="","",S32)</f>
        <v>21</v>
      </c>
      <c r="J38" s="29" t="str">
        <f t="shared" si="4"/>
        <v>-</v>
      </c>
      <c r="K38" s="28">
        <f>IF(Q32="","",Q32)</f>
        <v>15</v>
      </c>
      <c r="L38" s="303" t="str">
        <f>IF(N35="","",N35)</f>
        <v/>
      </c>
      <c r="M38" s="28">
        <f>IF(S35="","",S35)</f>
        <v>14</v>
      </c>
      <c r="N38" s="29" t="str">
        <f t="shared" si="5"/>
        <v>-</v>
      </c>
      <c r="O38" s="28">
        <f>IF(Q35="","",Q35)</f>
        <v>21</v>
      </c>
      <c r="P38" s="303" t="str">
        <f>IF(R35="","",R35)</f>
        <v>-</v>
      </c>
      <c r="Q38" s="308"/>
      <c r="R38" s="309"/>
      <c r="S38" s="309"/>
      <c r="T38" s="310"/>
      <c r="U38" s="39">
        <v>16</v>
      </c>
      <c r="V38" s="29" t="str">
        <f t="shared" si="2"/>
        <v>-</v>
      </c>
      <c r="W38" s="38">
        <v>21</v>
      </c>
      <c r="X38" s="337"/>
      <c r="Y38" s="333"/>
      <c r="Z38" s="334"/>
      <c r="AA38" s="334"/>
      <c r="AB38" s="335"/>
      <c r="AC38" s="11"/>
      <c r="AD38" s="27">
        <f>COUNTIF(E37:X39,"○")</f>
        <v>1</v>
      </c>
      <c r="AE38" s="23">
        <f>COUNTIF(E37:X39,"×")</f>
        <v>3</v>
      </c>
      <c r="AF38" s="26">
        <f>(IF((E37&gt;G37),1,0))+(IF((E38&gt;G38),1,0))+(IF((E39&gt;G39),1,0))+(IF((I37&gt;K37),1,0))+(IF((I38&gt;K38),1,0))+(IF((I39&gt;K39),1,0))+(IF((M37&gt;O37),1,0))+(IF((M38&gt;O38),1,0))+(IF((M39&gt;O39),1,0))+(IF((Q37&gt;S37),1,0))+(IF((Q38&gt;S38),1,0))+(IF((Q39&gt;S39),1,0))+(IF((U37&gt;W37),1,0))+(IF((U38&gt;W38),1,0))+(IF((U39&gt;W39),1,0))</f>
        <v>3</v>
      </c>
      <c r="AG38" s="25">
        <f>(IF((E37&lt;G37),1,0))+(IF((E38&lt;G38),1,0))+(IF((E39&lt;G39),1,0))+(IF((I37&lt;K37),1,0))+(IF((I38&lt;K38),1,0))+(IF((I39&lt;K39),1,0))+(IF((M37&lt;O37),1,0))+(IF((M38&lt;O38),1,0))+(IF((M39&lt;O39),1,0))+(IF((Q37&lt;S37),1,0))+(IF((Q38&lt;S38),1,0))+(IF((Q39&lt;S39),1,0))+(IF((U37&lt;W37),1,0))+(IF((U38&lt;W38),1,0))+(IF((U39&lt;W39),1,0))</f>
        <v>6</v>
      </c>
      <c r="AH38" s="24">
        <f>AF38-AG38</f>
        <v>-3</v>
      </c>
      <c r="AI38" s="23">
        <f>SUM(E37:E39,I37:I39,M37:M39,Q37:Q39,U37:U39)</f>
        <v>152</v>
      </c>
      <c r="AJ38" s="23">
        <f>SUM(G37:G39,K37:K39,O37:O39,S37:S39,W37:W39)</f>
        <v>173</v>
      </c>
      <c r="AK38" s="22">
        <f>AI38-AJ38</f>
        <v>-21</v>
      </c>
      <c r="AL38" s="141"/>
      <c r="AM38" s="141"/>
      <c r="AN38" s="142"/>
      <c r="AQ38" s="142"/>
      <c r="AR38" s="142"/>
      <c r="AS38" s="142"/>
      <c r="AT38" s="142"/>
      <c r="AU38" s="142"/>
      <c r="AV38" s="143"/>
      <c r="AW38" s="143"/>
      <c r="AX38" s="143"/>
      <c r="AY38" s="143"/>
      <c r="BL38" s="138"/>
      <c r="BM38" s="138"/>
      <c r="BN38" s="138"/>
      <c r="BO38" s="138"/>
      <c r="BP38" s="138"/>
      <c r="BQ38" s="138"/>
      <c r="BR38" s="138"/>
    </row>
    <row r="39" spans="1:72" ht="10.95" customHeight="1" x14ac:dyDescent="0.15">
      <c r="C39" s="156"/>
      <c r="D39" s="153"/>
      <c r="E39" s="31">
        <f>IF(S30="","",S30)</f>
        <v>15</v>
      </c>
      <c r="F39" s="29" t="str">
        <f t="shared" si="3"/>
        <v>-</v>
      </c>
      <c r="G39" s="28">
        <f>IF(Q30="","",Q30)</f>
        <v>21</v>
      </c>
      <c r="H39" s="324" t="str">
        <f>IF(J36="","",J36)</f>
        <v/>
      </c>
      <c r="I39" s="30" t="str">
        <f>IF(S33="","",S33)</f>
        <v/>
      </c>
      <c r="J39" s="29" t="str">
        <f t="shared" si="4"/>
        <v/>
      </c>
      <c r="K39" s="28" t="str">
        <f>IF(Q33="","",Q33)</f>
        <v/>
      </c>
      <c r="L39" s="303" t="str">
        <f>IF(N36="","",N36)</f>
        <v/>
      </c>
      <c r="M39" s="28" t="str">
        <f>IF(S36="","",S36)</f>
        <v/>
      </c>
      <c r="N39" s="29" t="str">
        <f t="shared" si="5"/>
        <v/>
      </c>
      <c r="O39" s="28" t="str">
        <f>IF(Q36="","",Q36)</f>
        <v/>
      </c>
      <c r="P39" s="303" t="str">
        <f>IF(R36="","",R36)</f>
        <v/>
      </c>
      <c r="Q39" s="308"/>
      <c r="R39" s="309"/>
      <c r="S39" s="309"/>
      <c r="T39" s="310"/>
      <c r="U39" s="39"/>
      <c r="V39" s="29" t="str">
        <f t="shared" si="2"/>
        <v/>
      </c>
      <c r="W39" s="38"/>
      <c r="X39" s="349"/>
      <c r="Y39" s="10">
        <f>AD38</f>
        <v>1</v>
      </c>
      <c r="Z39" s="9" t="s">
        <v>9</v>
      </c>
      <c r="AA39" s="9">
        <f>AE38</f>
        <v>3</v>
      </c>
      <c r="AB39" s="8" t="s">
        <v>6</v>
      </c>
      <c r="AC39" s="11"/>
      <c r="AD39" s="16"/>
      <c r="AE39" s="13"/>
      <c r="AF39" s="15"/>
      <c r="AG39" s="14"/>
      <c r="AH39" s="12"/>
      <c r="AI39" s="13"/>
      <c r="AJ39" s="13"/>
      <c r="AK39" s="12"/>
      <c r="AL39" s="141"/>
      <c r="AM39" s="141"/>
      <c r="AN39" s="142"/>
      <c r="AQ39" s="142"/>
      <c r="AR39" s="142"/>
      <c r="AS39" s="142"/>
      <c r="AT39" s="142"/>
      <c r="AU39" s="142"/>
      <c r="AV39" s="143"/>
      <c r="AW39" s="143"/>
      <c r="AX39" s="143"/>
      <c r="AY39" s="143"/>
      <c r="BL39" s="138"/>
      <c r="BM39" s="138"/>
      <c r="BN39" s="138"/>
      <c r="BO39" s="138"/>
      <c r="BP39" s="138"/>
      <c r="BQ39" s="138"/>
      <c r="BR39" s="138"/>
    </row>
    <row r="40" spans="1:72" ht="10.95" customHeight="1" x14ac:dyDescent="0.15">
      <c r="C40" s="157" t="s">
        <v>129</v>
      </c>
      <c r="D40" s="163" t="s">
        <v>19</v>
      </c>
      <c r="E40" s="36">
        <f>IF(W28="","",W28)</f>
        <v>23</v>
      </c>
      <c r="F40" s="34" t="str">
        <f t="shared" si="3"/>
        <v>-</v>
      </c>
      <c r="G40" s="33">
        <f>IF(U28="","",U28)</f>
        <v>25</v>
      </c>
      <c r="H40" s="323" t="str">
        <f>IF(X28="","",IF(X28="○","×",IF(X28="×","○")))</f>
        <v>×</v>
      </c>
      <c r="I40" s="35">
        <f>IF(W31="","",W31)</f>
        <v>21</v>
      </c>
      <c r="J40" s="34" t="str">
        <f t="shared" si="4"/>
        <v>-</v>
      </c>
      <c r="K40" s="33">
        <f>IF(U31="","",U31)</f>
        <v>14</v>
      </c>
      <c r="L40" s="302" t="str">
        <f>IF(X31="","",IF(X31="○","×",IF(X31="×","○")))</f>
        <v>○</v>
      </c>
      <c r="M40" s="33">
        <f>IF(W34="","",W34)</f>
        <v>19</v>
      </c>
      <c r="N40" s="34" t="str">
        <f t="shared" si="5"/>
        <v>-</v>
      </c>
      <c r="O40" s="33">
        <f>IF(U34="","",U34)</f>
        <v>21</v>
      </c>
      <c r="P40" s="302" t="str">
        <f>IF(X34="","",IF(X34="○","×",IF(X34="×","○")))</f>
        <v>×</v>
      </c>
      <c r="Q40" s="35">
        <f>IF(W37="","",W37)</f>
        <v>21</v>
      </c>
      <c r="R40" s="34" t="str">
        <f>IF(Q40="","","-")</f>
        <v>-</v>
      </c>
      <c r="S40" s="33">
        <f>IF(U37="","",U37)</f>
        <v>15</v>
      </c>
      <c r="T40" s="302" t="str">
        <f>IF(X37="","",IF(X37="○","×",IF(X37="×","○")))</f>
        <v>○</v>
      </c>
      <c r="U40" s="305"/>
      <c r="V40" s="306"/>
      <c r="W40" s="306"/>
      <c r="X40" s="307"/>
      <c r="Y40" s="330" t="s">
        <v>134</v>
      </c>
      <c r="Z40" s="331"/>
      <c r="AA40" s="331"/>
      <c r="AB40" s="332"/>
      <c r="AC40" s="11"/>
      <c r="AD40" s="27"/>
      <c r="AE40" s="23"/>
      <c r="AF40" s="26"/>
      <c r="AG40" s="25"/>
      <c r="AH40" s="22"/>
      <c r="AI40" s="23"/>
      <c r="AJ40" s="23"/>
      <c r="AK40" s="22"/>
      <c r="AL40" s="141"/>
      <c r="AM40" s="141"/>
      <c r="AN40" s="142"/>
      <c r="AQ40" s="142"/>
      <c r="AR40" s="142"/>
      <c r="AS40" s="142"/>
      <c r="AT40" s="142"/>
      <c r="AU40" s="142"/>
      <c r="AV40" s="143"/>
      <c r="AW40" s="143"/>
      <c r="AX40" s="143"/>
      <c r="AY40" s="143"/>
      <c r="BL40" s="138"/>
      <c r="BM40" s="138"/>
      <c r="BN40" s="138"/>
      <c r="BO40" s="138"/>
      <c r="BP40" s="138"/>
      <c r="BQ40" s="138"/>
      <c r="BR40" s="138"/>
    </row>
    <row r="41" spans="1:72" ht="10.95" customHeight="1" x14ac:dyDescent="0.15">
      <c r="C41" s="156" t="s">
        <v>128</v>
      </c>
      <c r="D41" s="150" t="s">
        <v>19</v>
      </c>
      <c r="E41" s="31">
        <f>IF(W29="","",W29)</f>
        <v>22</v>
      </c>
      <c r="F41" s="29" t="str">
        <f t="shared" si="3"/>
        <v>-</v>
      </c>
      <c r="G41" s="28">
        <f>IF(U29="","",U29)</f>
        <v>20</v>
      </c>
      <c r="H41" s="324" t="str">
        <f>IF(J32="","",J32)</f>
        <v/>
      </c>
      <c r="I41" s="30">
        <f>IF(W32="","",W32)</f>
        <v>21</v>
      </c>
      <c r="J41" s="29" t="str">
        <f t="shared" si="4"/>
        <v>-</v>
      </c>
      <c r="K41" s="28">
        <f>IF(U32="","",U32)</f>
        <v>12</v>
      </c>
      <c r="L41" s="303" t="str">
        <f>IF(N38="","",N38)</f>
        <v>-</v>
      </c>
      <c r="M41" s="28">
        <f>IF(W35="","",W35)</f>
        <v>16</v>
      </c>
      <c r="N41" s="29" t="str">
        <f t="shared" si="5"/>
        <v>-</v>
      </c>
      <c r="O41" s="28">
        <f>IF(U35="","",U35)</f>
        <v>21</v>
      </c>
      <c r="P41" s="303" t="str">
        <f>IF(R38="","",R38)</f>
        <v/>
      </c>
      <c r="Q41" s="30">
        <f>IF(W38="","",W38)</f>
        <v>21</v>
      </c>
      <c r="R41" s="29" t="str">
        <f>IF(Q41="","","-")</f>
        <v>-</v>
      </c>
      <c r="S41" s="28">
        <f>IF(U38="","",U38)</f>
        <v>16</v>
      </c>
      <c r="T41" s="303" t="str">
        <f>IF(V38="","",V38)</f>
        <v>-</v>
      </c>
      <c r="U41" s="308"/>
      <c r="V41" s="309"/>
      <c r="W41" s="309"/>
      <c r="X41" s="310"/>
      <c r="Y41" s="333"/>
      <c r="Z41" s="334"/>
      <c r="AA41" s="334"/>
      <c r="AB41" s="335"/>
      <c r="AC41" s="11"/>
      <c r="AD41" s="27">
        <f>COUNTIF(E40:X42,"○")</f>
        <v>2</v>
      </c>
      <c r="AE41" s="23">
        <f>COUNTIF(E40:X42,"×")</f>
        <v>2</v>
      </c>
      <c r="AF41" s="26">
        <f>(IF((E40&gt;G40),1,0))+(IF((E41&gt;G41),1,0))+(IF((E42&gt;G42),1,0))+(IF((I40&gt;K40),1,0))+(IF((I41&gt;K41),1,0))+(IF((I42&gt;K42),1,0))+(IF((M40&gt;O40),1,0))+(IF((M41&gt;O41),1,0))+(IF((M42&gt;O42),1,0))+(IF((Q40&gt;S40),1,0))+(IF((Q41&gt;S41),1,0))+(IF((Q42&gt;S42),1,0))+(IF((U40&gt;W40),1,0))+(IF((U41&gt;W41),1,0))+(IF((U42&gt;W42),1,0))</f>
        <v>5</v>
      </c>
      <c r="AG41" s="25">
        <f>(IF((E40&lt;G40),1,0))+(IF((E41&lt;G41),1,0))+(IF((E42&lt;G42),1,0))+(IF((I40&lt;K40),1,0))+(IF((I41&lt;K41),1,0))+(IF((I42&lt;K42),1,0))+(IF((M40&lt;O40),1,0))+(IF((M41&lt;O41),1,0))+(IF((M42&lt;O42),1,0))+(IF((Q40&lt;S40),1,0))+(IF((Q41&lt;S41),1,0))+(IF((Q42&lt;S42),1,0))+(IF((U40&lt;W40),1,0))+(IF((U41&lt;W41),1,0))+(IF((U42&lt;W42),1,0))</f>
        <v>4</v>
      </c>
      <c r="AH41" s="24">
        <f>AF41-AG41</f>
        <v>1</v>
      </c>
      <c r="AI41" s="23">
        <f>SUM(E40:E42,I40:I42,M40:M42,Q40:Q42,U40:U42)</f>
        <v>182</v>
      </c>
      <c r="AJ41" s="23">
        <f>SUM(G40:G42,K40:K42,O40:O42,S40:S42,W40:W42)</f>
        <v>165</v>
      </c>
      <c r="AK41" s="22">
        <f>AI41-AJ41</f>
        <v>17</v>
      </c>
      <c r="AL41" s="141"/>
      <c r="AM41" s="141"/>
      <c r="AN41" s="142"/>
      <c r="AQ41" s="142"/>
      <c r="AR41" s="142"/>
      <c r="AS41" s="142"/>
      <c r="AT41" s="142"/>
      <c r="AU41" s="142"/>
      <c r="AV41" s="143"/>
      <c r="AW41" s="143"/>
      <c r="AX41" s="143"/>
      <c r="AY41" s="143"/>
      <c r="BL41" s="138"/>
      <c r="BM41" s="138"/>
      <c r="BN41" s="138"/>
      <c r="BO41" s="138"/>
      <c r="BP41" s="138"/>
      <c r="BQ41" s="138"/>
      <c r="BR41" s="138"/>
    </row>
    <row r="42" spans="1:72" ht="10.95" customHeight="1" thickBot="1" x14ac:dyDescent="0.2">
      <c r="C42" s="158"/>
      <c r="D42" s="159"/>
      <c r="E42" s="21">
        <f>IF(W30="","",W30)</f>
        <v>18</v>
      </c>
      <c r="F42" s="19" t="str">
        <f t="shared" si="3"/>
        <v>-</v>
      </c>
      <c r="G42" s="18">
        <f>IF(U30="","",U30)</f>
        <v>21</v>
      </c>
      <c r="H42" s="328" t="str">
        <f>IF(J33="","",J33)</f>
        <v/>
      </c>
      <c r="I42" s="20" t="str">
        <f>IF(W33="","",W33)</f>
        <v/>
      </c>
      <c r="J42" s="19" t="str">
        <f t="shared" si="4"/>
        <v/>
      </c>
      <c r="K42" s="18" t="str">
        <f>IF(U33="","",U33)</f>
        <v/>
      </c>
      <c r="L42" s="329" t="str">
        <f>IF(N39="","",N39)</f>
        <v/>
      </c>
      <c r="M42" s="18" t="str">
        <f>IF(W36="","",W36)</f>
        <v/>
      </c>
      <c r="N42" s="19" t="str">
        <f t="shared" si="5"/>
        <v/>
      </c>
      <c r="O42" s="18" t="str">
        <f>IF(U36="","",U36)</f>
        <v/>
      </c>
      <c r="P42" s="329" t="str">
        <f>IF(R39="","",R39)</f>
        <v/>
      </c>
      <c r="Q42" s="20" t="str">
        <f>IF(W39="","",W39)</f>
        <v/>
      </c>
      <c r="R42" s="19" t="str">
        <f>IF(Q42="","","-")</f>
        <v/>
      </c>
      <c r="S42" s="18" t="str">
        <f>IF(U39="","",U39)</f>
        <v/>
      </c>
      <c r="T42" s="329" t="str">
        <f>IF(V39="","",V39)</f>
        <v/>
      </c>
      <c r="U42" s="352"/>
      <c r="V42" s="353"/>
      <c r="W42" s="353"/>
      <c r="X42" s="354"/>
      <c r="Y42" s="7">
        <f>AD41</f>
        <v>2</v>
      </c>
      <c r="Z42" s="6" t="s">
        <v>9</v>
      </c>
      <c r="AA42" s="6">
        <f>AE41</f>
        <v>2</v>
      </c>
      <c r="AB42" s="5" t="s">
        <v>6</v>
      </c>
      <c r="AC42" s="11"/>
      <c r="AD42" s="16"/>
      <c r="AE42" s="13"/>
      <c r="AF42" s="15"/>
      <c r="AG42" s="14"/>
      <c r="AH42" s="12"/>
      <c r="AI42" s="13"/>
      <c r="AJ42" s="13"/>
      <c r="AK42" s="12"/>
      <c r="AL42" s="141"/>
      <c r="AM42" s="141"/>
      <c r="AN42" s="142"/>
      <c r="AQ42" s="142"/>
      <c r="AR42" s="142"/>
      <c r="AS42" s="142"/>
      <c r="AT42" s="142"/>
      <c r="AU42" s="142"/>
      <c r="AV42" s="143"/>
      <c r="AW42" s="143"/>
      <c r="AX42" s="143"/>
      <c r="AY42" s="143"/>
      <c r="BL42" s="138"/>
      <c r="BM42" s="138"/>
      <c r="BN42" s="138"/>
      <c r="BO42" s="138"/>
      <c r="BP42" s="138"/>
      <c r="BQ42" s="138"/>
      <c r="BR42" s="138"/>
    </row>
    <row r="43" spans="1:72" ht="10.050000000000001" customHeight="1" x14ac:dyDescent="0.2">
      <c r="C43" s="193"/>
      <c r="D43" s="150"/>
      <c r="E43" s="129"/>
      <c r="F43" s="120"/>
      <c r="G43" s="129"/>
      <c r="H43" s="199"/>
      <c r="I43" s="128"/>
      <c r="J43" s="118"/>
      <c r="K43" s="128"/>
      <c r="L43" s="200"/>
      <c r="M43" s="128"/>
      <c r="N43" s="118"/>
      <c r="O43" s="128"/>
      <c r="P43" s="200"/>
      <c r="Q43" s="128"/>
      <c r="R43" s="118"/>
      <c r="S43" s="128"/>
      <c r="T43" s="200"/>
      <c r="U43" s="200"/>
      <c r="V43" s="200"/>
      <c r="W43" s="200"/>
      <c r="X43" s="200"/>
      <c r="Y43" s="197"/>
      <c r="Z43" s="197"/>
      <c r="AA43" s="197"/>
      <c r="AB43" s="197"/>
      <c r="AC43" s="162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2"/>
      <c r="AQ43" s="142"/>
      <c r="AR43" s="142"/>
      <c r="AS43" s="142"/>
      <c r="AT43" s="142"/>
      <c r="AU43" s="142"/>
      <c r="AV43" s="143"/>
      <c r="AW43" s="143"/>
      <c r="AX43" s="143"/>
      <c r="AY43" s="143"/>
      <c r="BL43" s="138"/>
      <c r="BM43" s="138"/>
      <c r="BN43" s="138"/>
      <c r="BO43" s="138"/>
      <c r="BP43" s="138"/>
      <c r="BQ43" s="138"/>
      <c r="BR43" s="138"/>
    </row>
    <row r="44" spans="1:72" ht="10.050000000000001" customHeight="1" thickBot="1" x14ac:dyDescent="0.25"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2"/>
      <c r="N44" s="142"/>
      <c r="O44" s="142"/>
      <c r="P44" s="142"/>
      <c r="Q44" s="143"/>
      <c r="R44" s="143"/>
      <c r="S44" s="143"/>
      <c r="T44" s="143"/>
      <c r="Z44" s="138"/>
      <c r="AA44" s="138"/>
      <c r="AB44" s="138"/>
      <c r="AC44" s="138"/>
      <c r="AD44" s="138"/>
      <c r="AE44" s="138"/>
      <c r="AF44" s="138"/>
      <c r="BL44" s="138"/>
      <c r="BM44" s="138"/>
      <c r="BN44" s="138"/>
      <c r="BO44" s="138"/>
      <c r="BP44" s="138"/>
      <c r="BQ44" s="138"/>
      <c r="BR44" s="138"/>
    </row>
    <row r="45" spans="1:72" ht="10.050000000000001" customHeight="1" x14ac:dyDescent="0.2">
      <c r="A45" s="182"/>
      <c r="B45" s="182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90"/>
      <c r="N45" s="190"/>
      <c r="O45" s="190"/>
      <c r="P45" s="190"/>
      <c r="Q45" s="191"/>
      <c r="R45" s="191"/>
      <c r="S45" s="191"/>
      <c r="T45" s="191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BL45" s="138"/>
      <c r="BM45" s="138"/>
      <c r="BN45" s="138"/>
      <c r="BO45" s="138"/>
      <c r="BP45" s="138"/>
      <c r="BQ45" s="138"/>
      <c r="BR45" s="138"/>
    </row>
    <row r="46" spans="1:72" ht="13.95" customHeight="1" x14ac:dyDescent="0.2">
      <c r="K46" s="218" t="s">
        <v>31</v>
      </c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0"/>
      <c r="X46" s="279" t="s">
        <v>32</v>
      </c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177"/>
      <c r="AK46" s="177"/>
      <c r="AZ46" s="141"/>
      <c r="BA46" s="141"/>
      <c r="BL46" s="138"/>
      <c r="BM46" s="138"/>
      <c r="BN46" s="138"/>
      <c r="BO46" s="138"/>
      <c r="BP46" s="138"/>
      <c r="BQ46" s="138"/>
      <c r="BR46" s="138"/>
      <c r="BT46" s="143"/>
    </row>
    <row r="47" spans="1:72" ht="13.95" customHeight="1" x14ac:dyDescent="0.2">
      <c r="B47" s="276" t="s">
        <v>162</v>
      </c>
      <c r="C47" s="276"/>
      <c r="D47" s="276"/>
      <c r="E47" s="178"/>
      <c r="F47" s="178"/>
      <c r="G47" s="178"/>
      <c r="H47" s="178"/>
      <c r="I47" s="178"/>
      <c r="J47" s="178"/>
      <c r="K47" s="280" t="str">
        <f>C58</f>
        <v>星加実玖</v>
      </c>
      <c r="L47" s="281"/>
      <c r="M47" s="281"/>
      <c r="N47" s="281"/>
      <c r="O47" s="281"/>
      <c r="P47" s="282" t="str">
        <f>D58</f>
        <v>TEAM BLOWIN</v>
      </c>
      <c r="Q47" s="281"/>
      <c r="R47" s="281"/>
      <c r="S47" s="281"/>
      <c r="T47" s="281"/>
      <c r="U47" s="281"/>
      <c r="V47" s="283"/>
      <c r="W47" s="211"/>
      <c r="X47" s="280" t="str">
        <f>C55</f>
        <v>隅田姉文</v>
      </c>
      <c r="Y47" s="281"/>
      <c r="Z47" s="281"/>
      <c r="AA47" s="281"/>
      <c r="AB47" s="281"/>
      <c r="AC47" s="282" t="str">
        <f>D58</f>
        <v>TEAM BLOWIN</v>
      </c>
      <c r="AD47" s="281"/>
      <c r="AE47" s="281"/>
      <c r="AF47" s="281"/>
      <c r="AG47" s="281"/>
      <c r="AH47" s="281"/>
      <c r="AI47" s="283"/>
      <c r="AJ47" s="148"/>
      <c r="BL47" s="138"/>
      <c r="BM47" s="138"/>
      <c r="BN47" s="138"/>
      <c r="BO47" s="138"/>
      <c r="BP47" s="138"/>
      <c r="BQ47" s="138"/>
      <c r="BR47" s="138"/>
      <c r="BT47" s="143"/>
    </row>
    <row r="48" spans="1:72" ht="13.95" customHeight="1" x14ac:dyDescent="0.2">
      <c r="B48" s="276"/>
      <c r="C48" s="276"/>
      <c r="D48" s="276"/>
      <c r="E48" s="178"/>
      <c r="F48" s="178"/>
      <c r="G48" s="178"/>
      <c r="H48" s="178"/>
      <c r="I48" s="178"/>
      <c r="J48" s="178"/>
      <c r="K48" s="290" t="str">
        <f>C59</f>
        <v>長原芽美</v>
      </c>
      <c r="L48" s="291"/>
      <c r="M48" s="291"/>
      <c r="N48" s="291"/>
      <c r="O48" s="291"/>
      <c r="P48" s="292" t="str">
        <f>D59</f>
        <v>TEAM BLOWIN</v>
      </c>
      <c r="Q48" s="292"/>
      <c r="R48" s="292"/>
      <c r="S48" s="292"/>
      <c r="T48" s="292"/>
      <c r="U48" s="292"/>
      <c r="V48" s="293"/>
      <c r="W48" s="211"/>
      <c r="X48" s="290" t="str">
        <f>C56</f>
        <v>髙橋善子</v>
      </c>
      <c r="Y48" s="291"/>
      <c r="Z48" s="291"/>
      <c r="AA48" s="291"/>
      <c r="AB48" s="291"/>
      <c r="AC48" s="292" t="str">
        <f>D59</f>
        <v>TEAM BLOWIN</v>
      </c>
      <c r="AD48" s="292"/>
      <c r="AE48" s="292"/>
      <c r="AF48" s="292"/>
      <c r="AG48" s="292"/>
      <c r="AH48" s="292"/>
      <c r="AI48" s="293"/>
      <c r="AJ48" s="145"/>
      <c r="AK48" s="145"/>
      <c r="AL48" s="146"/>
      <c r="BL48" s="138"/>
      <c r="BM48" s="138"/>
      <c r="BN48" s="138"/>
      <c r="BO48" s="138"/>
      <c r="BP48" s="138"/>
      <c r="BQ48" s="138"/>
      <c r="BR48" s="138"/>
      <c r="BT48" s="143"/>
    </row>
    <row r="49" spans="2:72" ht="13.95" customHeight="1" x14ac:dyDescent="0.2">
      <c r="B49" s="276" t="s">
        <v>163</v>
      </c>
      <c r="C49" s="276"/>
      <c r="D49" s="276"/>
      <c r="E49" s="172"/>
      <c r="F49" s="172"/>
      <c r="G49" s="172"/>
      <c r="H49" s="172"/>
      <c r="I49" s="172"/>
      <c r="J49" s="172"/>
      <c r="K49" s="217" t="s">
        <v>11</v>
      </c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0"/>
      <c r="X49" s="215" t="s">
        <v>12</v>
      </c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177"/>
      <c r="AK49" s="177"/>
      <c r="AL49" s="146"/>
      <c r="BL49" s="138"/>
      <c r="BM49" s="138"/>
      <c r="BN49" s="138"/>
      <c r="BO49" s="138"/>
      <c r="BP49" s="138"/>
      <c r="BQ49" s="138"/>
      <c r="BR49" s="138"/>
      <c r="BT49" s="143"/>
    </row>
    <row r="50" spans="2:72" ht="13.95" customHeight="1" x14ac:dyDescent="0.2">
      <c r="B50" s="276"/>
      <c r="C50" s="276"/>
      <c r="D50" s="276"/>
      <c r="E50" s="171"/>
      <c r="F50" s="171"/>
      <c r="G50" s="171"/>
      <c r="H50" s="171"/>
      <c r="I50" s="171"/>
      <c r="J50" s="171"/>
      <c r="K50" s="280" t="str">
        <f>C61</f>
        <v>藤田虹星</v>
      </c>
      <c r="L50" s="281"/>
      <c r="M50" s="281"/>
      <c r="N50" s="281"/>
      <c r="O50" s="281"/>
      <c r="P50" s="282" t="str">
        <f>D61</f>
        <v>ﾊﾟﾝﾊﾟｰｽﾚﾝｼﾞｬｰ</v>
      </c>
      <c r="Q50" s="281"/>
      <c r="R50" s="281"/>
      <c r="S50" s="281"/>
      <c r="T50" s="281"/>
      <c r="U50" s="281"/>
      <c r="V50" s="283"/>
      <c r="W50" s="211"/>
      <c r="X50" s="280" t="str">
        <f>C67</f>
        <v>長野祐也</v>
      </c>
      <c r="Y50" s="281"/>
      <c r="Z50" s="281"/>
      <c r="AA50" s="281"/>
      <c r="AB50" s="281"/>
      <c r="AC50" s="282" t="str">
        <f>D67</f>
        <v>川之江ｸﾗﾌﾞ</v>
      </c>
      <c r="AD50" s="281"/>
      <c r="AE50" s="281"/>
      <c r="AF50" s="281"/>
      <c r="AG50" s="281"/>
      <c r="AH50" s="281"/>
      <c r="AI50" s="283"/>
      <c r="AJ50" s="148"/>
      <c r="AL50" s="146"/>
      <c r="BL50" s="138"/>
      <c r="BM50" s="138"/>
      <c r="BN50" s="138"/>
      <c r="BO50" s="138"/>
      <c r="BP50" s="138"/>
      <c r="BQ50" s="138"/>
      <c r="BR50" s="138"/>
      <c r="BT50" s="143"/>
    </row>
    <row r="51" spans="2:72" ht="13.95" customHeight="1" x14ac:dyDescent="0.2">
      <c r="C51" s="274" t="s">
        <v>26</v>
      </c>
      <c r="D51" s="274"/>
      <c r="E51" s="171"/>
      <c r="F51" s="171"/>
      <c r="G51" s="171"/>
      <c r="H51" s="171"/>
      <c r="I51" s="171"/>
      <c r="J51" s="171"/>
      <c r="K51" s="290" t="str">
        <f>C62</f>
        <v>今井康浩</v>
      </c>
      <c r="L51" s="291"/>
      <c r="M51" s="291"/>
      <c r="N51" s="291"/>
      <c r="O51" s="291"/>
      <c r="P51" s="292" t="str">
        <f>D62</f>
        <v>今井教室</v>
      </c>
      <c r="Q51" s="292"/>
      <c r="R51" s="292"/>
      <c r="S51" s="292"/>
      <c r="T51" s="292"/>
      <c r="U51" s="292"/>
      <c r="V51" s="293"/>
      <c r="W51" s="211"/>
      <c r="X51" s="290" t="str">
        <f>C68</f>
        <v>柚山治</v>
      </c>
      <c r="Y51" s="291"/>
      <c r="Z51" s="291"/>
      <c r="AA51" s="291"/>
      <c r="AB51" s="291"/>
      <c r="AC51" s="292" t="str">
        <f>D68</f>
        <v>川之江ｸﾗﾌﾞ</v>
      </c>
      <c r="AD51" s="292"/>
      <c r="AE51" s="292"/>
      <c r="AF51" s="292"/>
      <c r="AG51" s="292"/>
      <c r="AH51" s="292"/>
      <c r="AI51" s="293"/>
      <c r="AJ51" s="145"/>
      <c r="AK51" s="145"/>
      <c r="AL51" s="146"/>
      <c r="BL51" s="138"/>
      <c r="BM51" s="138"/>
      <c r="BN51" s="138"/>
      <c r="BO51" s="138"/>
      <c r="BP51" s="138"/>
      <c r="BQ51" s="138"/>
      <c r="BR51" s="138"/>
      <c r="BT51" s="143"/>
    </row>
    <row r="52" spans="2:72" ht="4.95" customHeight="1" thickBot="1" x14ac:dyDescent="0.25">
      <c r="C52" s="275"/>
      <c r="D52" s="275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BL52" s="138"/>
      <c r="BM52" s="138"/>
      <c r="BN52" s="138"/>
      <c r="BO52" s="138"/>
      <c r="BP52" s="138"/>
      <c r="BQ52" s="138"/>
      <c r="BR52" s="138"/>
    </row>
    <row r="53" spans="2:72" ht="10.95" customHeight="1" x14ac:dyDescent="0.15">
      <c r="C53" s="294" t="s">
        <v>64</v>
      </c>
      <c r="D53" s="295"/>
      <c r="E53" s="298" t="str">
        <f>C55</f>
        <v>隅田姉文</v>
      </c>
      <c r="F53" s="299"/>
      <c r="G53" s="299"/>
      <c r="H53" s="300"/>
      <c r="I53" s="301" t="str">
        <f>C58</f>
        <v>星加実玖</v>
      </c>
      <c r="J53" s="299"/>
      <c r="K53" s="299"/>
      <c r="L53" s="300"/>
      <c r="M53" s="301" t="str">
        <f>C61</f>
        <v>藤田虹星</v>
      </c>
      <c r="N53" s="299"/>
      <c r="O53" s="299"/>
      <c r="P53" s="300"/>
      <c r="Q53" s="301" t="str">
        <f>C64</f>
        <v>楠健一</v>
      </c>
      <c r="R53" s="299"/>
      <c r="S53" s="299"/>
      <c r="T53" s="300"/>
      <c r="U53" s="301" t="str">
        <f>C67</f>
        <v>長野祐也</v>
      </c>
      <c r="V53" s="299"/>
      <c r="W53" s="299"/>
      <c r="X53" s="300"/>
      <c r="Y53" s="341" t="s">
        <v>0</v>
      </c>
      <c r="Z53" s="342"/>
      <c r="AA53" s="342"/>
      <c r="AB53" s="343"/>
      <c r="AC53" s="11"/>
      <c r="AD53" s="404" t="s">
        <v>2</v>
      </c>
      <c r="AE53" s="405"/>
      <c r="AF53" s="284" t="s">
        <v>3</v>
      </c>
      <c r="AG53" s="286"/>
      <c r="AH53" s="285"/>
      <c r="AI53" s="287" t="s">
        <v>4</v>
      </c>
      <c r="AJ53" s="288"/>
      <c r="AK53" s="289"/>
      <c r="BL53" s="138"/>
      <c r="BM53" s="138"/>
      <c r="BN53" s="138"/>
      <c r="BO53" s="138"/>
      <c r="BP53" s="138"/>
      <c r="BQ53" s="138"/>
      <c r="BR53" s="138"/>
    </row>
    <row r="54" spans="2:72" ht="10.95" customHeight="1" thickBot="1" x14ac:dyDescent="0.2">
      <c r="C54" s="296"/>
      <c r="D54" s="297"/>
      <c r="E54" s="314" t="str">
        <f>C56</f>
        <v>髙橋善子</v>
      </c>
      <c r="F54" s="315"/>
      <c r="G54" s="315"/>
      <c r="H54" s="316"/>
      <c r="I54" s="317" t="str">
        <f>C59</f>
        <v>長原芽美</v>
      </c>
      <c r="J54" s="315"/>
      <c r="K54" s="315"/>
      <c r="L54" s="316"/>
      <c r="M54" s="317" t="str">
        <f>C62</f>
        <v>今井康浩</v>
      </c>
      <c r="N54" s="315"/>
      <c r="O54" s="315"/>
      <c r="P54" s="316"/>
      <c r="Q54" s="317" t="str">
        <f>C65</f>
        <v>池内義幸</v>
      </c>
      <c r="R54" s="315"/>
      <c r="S54" s="315"/>
      <c r="T54" s="316"/>
      <c r="U54" s="317" t="str">
        <f>C68</f>
        <v>柚山治</v>
      </c>
      <c r="V54" s="315"/>
      <c r="W54" s="315"/>
      <c r="X54" s="316"/>
      <c r="Y54" s="344" t="s">
        <v>1</v>
      </c>
      <c r="Z54" s="345"/>
      <c r="AA54" s="345"/>
      <c r="AB54" s="346"/>
      <c r="AC54" s="11"/>
      <c r="AD54" s="59" t="s">
        <v>5</v>
      </c>
      <c r="AE54" s="58" t="s">
        <v>6</v>
      </c>
      <c r="AF54" s="59" t="s">
        <v>15</v>
      </c>
      <c r="AG54" s="58" t="s">
        <v>7</v>
      </c>
      <c r="AH54" s="57" t="s">
        <v>8</v>
      </c>
      <c r="AI54" s="58" t="s">
        <v>15</v>
      </c>
      <c r="AJ54" s="58" t="s">
        <v>7</v>
      </c>
      <c r="AK54" s="57" t="s">
        <v>8</v>
      </c>
      <c r="BL54" s="138"/>
      <c r="BM54" s="138"/>
      <c r="BN54" s="138"/>
      <c r="BO54" s="138"/>
      <c r="BP54" s="138"/>
      <c r="BQ54" s="138"/>
      <c r="BR54" s="138"/>
    </row>
    <row r="55" spans="2:72" ht="10.95" customHeight="1" x14ac:dyDescent="0.15">
      <c r="B55" s="138" t="s">
        <v>23</v>
      </c>
      <c r="C55" s="149" t="s">
        <v>43</v>
      </c>
      <c r="D55" s="150" t="s">
        <v>19</v>
      </c>
      <c r="E55" s="318"/>
      <c r="F55" s="319"/>
      <c r="G55" s="319"/>
      <c r="H55" s="320"/>
      <c r="I55" s="39">
        <v>21</v>
      </c>
      <c r="J55" s="29" t="str">
        <f>IF(I55="","","-")</f>
        <v>-</v>
      </c>
      <c r="K55" s="38">
        <v>18</v>
      </c>
      <c r="L55" s="347" t="str">
        <f>IF(I55&lt;&gt;"",IF(I55&gt;K55,IF(I56&gt;K56,"○",IF(I57&gt;K57,"○","×")),IF(I56&gt;K56,IF(I57&gt;K57,"○","×"),"×")),"")</f>
        <v>×</v>
      </c>
      <c r="M55" s="39">
        <v>12</v>
      </c>
      <c r="N55" s="56" t="str">
        <f t="shared" ref="N55:N60" si="6">IF(M55="","","-")</f>
        <v>-</v>
      </c>
      <c r="O55" s="55">
        <v>21</v>
      </c>
      <c r="P55" s="347" t="str">
        <f>IF(M55&lt;&gt;"",IF(M55&gt;O55,IF(M56&gt;O56,"○",IF(M57&gt;O57,"○","×")),IF(M56&gt;O56,IF(M57&gt;O57,"○","×"),"×")),"")</f>
        <v>×</v>
      </c>
      <c r="Q55" s="39">
        <v>21</v>
      </c>
      <c r="R55" s="56" t="str">
        <f t="shared" ref="R55:R63" si="7">IF(Q55="","","-")</f>
        <v>-</v>
      </c>
      <c r="S55" s="55">
        <v>11</v>
      </c>
      <c r="T55" s="347" t="str">
        <f>IF(Q55&lt;&gt;"",IF(Q55&gt;S55,IF(Q56&gt;S56,"○",IF(Q57&gt;S57,"○","×")),IF(Q56&gt;S56,IF(Q57&gt;S57,"○","×"),"×")),"")</f>
        <v>○</v>
      </c>
      <c r="U55" s="39">
        <v>14</v>
      </c>
      <c r="V55" s="56" t="str">
        <f t="shared" ref="V55:V66" si="8">IF(U55="","","-")</f>
        <v>-</v>
      </c>
      <c r="W55" s="55">
        <v>21</v>
      </c>
      <c r="X55" s="348" t="str">
        <f>IF(U55&lt;&gt;"",IF(U55&gt;W55,IF(U56&gt;W56,"○",IF(U57&gt;W57,"○","×")),IF(U56&gt;W56,IF(U57&gt;W57,"○","×"),"×")),"")</f>
        <v>○</v>
      </c>
      <c r="Y55" s="338" t="s">
        <v>134</v>
      </c>
      <c r="Z55" s="339"/>
      <c r="AA55" s="339"/>
      <c r="AB55" s="340"/>
      <c r="AC55" s="11"/>
      <c r="AD55" s="27"/>
      <c r="AE55" s="23"/>
      <c r="AF55" s="26"/>
      <c r="AG55" s="25"/>
      <c r="AH55" s="22"/>
      <c r="AI55" s="23"/>
      <c r="AJ55" s="23"/>
      <c r="AK55" s="22"/>
      <c r="BL55" s="138"/>
      <c r="BM55" s="138"/>
      <c r="BN55" s="138"/>
      <c r="BO55" s="138"/>
      <c r="BP55" s="138"/>
      <c r="BQ55" s="138"/>
      <c r="BR55" s="138"/>
    </row>
    <row r="56" spans="2:72" ht="10.95" customHeight="1" x14ac:dyDescent="0.15">
      <c r="B56" s="138" t="s">
        <v>40</v>
      </c>
      <c r="C56" s="149" t="s">
        <v>62</v>
      </c>
      <c r="D56" s="150" t="s">
        <v>19</v>
      </c>
      <c r="E56" s="321"/>
      <c r="F56" s="309"/>
      <c r="G56" s="309"/>
      <c r="H56" s="310"/>
      <c r="I56" s="39">
        <v>17</v>
      </c>
      <c r="J56" s="29" t="str">
        <f>IF(I56="","","-")</f>
        <v>-</v>
      </c>
      <c r="K56" s="54">
        <v>21</v>
      </c>
      <c r="L56" s="326"/>
      <c r="M56" s="39">
        <v>21</v>
      </c>
      <c r="N56" s="29" t="str">
        <f t="shared" si="6"/>
        <v>-</v>
      </c>
      <c r="O56" s="38">
        <v>17</v>
      </c>
      <c r="P56" s="326"/>
      <c r="Q56" s="39">
        <v>21</v>
      </c>
      <c r="R56" s="29" t="str">
        <f t="shared" si="7"/>
        <v>-</v>
      </c>
      <c r="S56" s="38">
        <v>18</v>
      </c>
      <c r="T56" s="326"/>
      <c r="U56" s="39">
        <v>21</v>
      </c>
      <c r="V56" s="29" t="str">
        <f t="shared" si="8"/>
        <v>-</v>
      </c>
      <c r="W56" s="38">
        <v>10</v>
      </c>
      <c r="X56" s="337"/>
      <c r="Y56" s="333"/>
      <c r="Z56" s="334"/>
      <c r="AA56" s="334"/>
      <c r="AB56" s="335"/>
      <c r="AC56" s="11"/>
      <c r="AD56" s="27">
        <f>COUNTIF(E55:X57,"○")</f>
        <v>2</v>
      </c>
      <c r="AE56" s="23">
        <f>COUNTIF(E55:X57,"×")</f>
        <v>2</v>
      </c>
      <c r="AF56" s="26">
        <f>(IF((E55&gt;G55),1,0))+(IF((E56&gt;G56),1,0))+(IF((E57&gt;G57),1,0))+(IF((I55&gt;K55),1,0))+(IF((I56&gt;K56),1,0))+(IF((I57&gt;K57),1,0))+(IF((M55&gt;O55),1,0))+(IF((M56&gt;O56),1,0))+(IF((M57&gt;O57),1,0))+(IF((Q55&gt;S55),1,0))+(IF((Q56&gt;S56),1,0))+(IF((Q57&gt;S57),1,0))+(IF((U55&gt;W55),1,0))+(IF((U56&gt;W56),1,0))+(IF((U57&gt;W57),1,0))</f>
        <v>6</v>
      </c>
      <c r="AG56" s="25">
        <f>(IF((E55&lt;G55),1,0))+(IF((E56&lt;G56),1,0))+(IF((E57&lt;G57),1,0))+(IF((I55&lt;K55),1,0))+(IF((I56&lt;K56),1,0))+(IF((I57&lt;K57),1,0))+(IF((M55&lt;O55),1,0))+(IF((M56&lt;O56),1,0))+(IF((M57&lt;O57),1,0))+(IF((Q55&lt;S55),1,0))+(IF((Q56&lt;S56),1,0))+(IF((Q57&lt;S57),1,0))+(IF((U55&lt;W55),1,0))+(IF((U56&lt;W56),1,0))+(IF((U57&lt;W57),1,0))</f>
        <v>5</v>
      </c>
      <c r="AH56" s="24">
        <f>AF56-AG56</f>
        <v>1</v>
      </c>
      <c r="AI56" s="23">
        <f>SUM(E55:E57,I55:I57,M55:M57,Q55:Q57,U55:U57)</f>
        <v>196</v>
      </c>
      <c r="AJ56" s="23">
        <f>SUM(G55:G57,K55:K57,O55:O57,S55:S57,W55:W57)</f>
        <v>198</v>
      </c>
      <c r="AK56" s="22">
        <f>AI56-AJ56</f>
        <v>-2</v>
      </c>
      <c r="BL56" s="138"/>
      <c r="BM56" s="138"/>
      <c r="BN56" s="138"/>
      <c r="BO56" s="138"/>
      <c r="BP56" s="138"/>
      <c r="BQ56" s="138"/>
      <c r="BR56" s="138"/>
    </row>
    <row r="57" spans="2:72" ht="10.95" customHeight="1" x14ac:dyDescent="0.15">
      <c r="C57" s="152"/>
      <c r="D57" s="153"/>
      <c r="E57" s="322"/>
      <c r="F57" s="312"/>
      <c r="G57" s="312"/>
      <c r="H57" s="313"/>
      <c r="I57" s="51">
        <v>12</v>
      </c>
      <c r="J57" s="29" t="str">
        <f>IF(I57="","","-")</f>
        <v>-</v>
      </c>
      <c r="K57" s="49">
        <v>21</v>
      </c>
      <c r="L57" s="327"/>
      <c r="M57" s="51">
        <v>15</v>
      </c>
      <c r="N57" s="50" t="str">
        <f t="shared" si="6"/>
        <v>-</v>
      </c>
      <c r="O57" s="49">
        <v>21</v>
      </c>
      <c r="P57" s="326"/>
      <c r="Q57" s="39"/>
      <c r="R57" s="29" t="str">
        <f t="shared" si="7"/>
        <v/>
      </c>
      <c r="S57" s="38"/>
      <c r="T57" s="326"/>
      <c r="U57" s="39">
        <v>21</v>
      </c>
      <c r="V57" s="29" t="str">
        <f t="shared" si="8"/>
        <v>-</v>
      </c>
      <c r="W57" s="38">
        <v>19</v>
      </c>
      <c r="X57" s="337"/>
      <c r="Y57" s="10">
        <f>AD56</f>
        <v>2</v>
      </c>
      <c r="Z57" s="9" t="s">
        <v>9</v>
      </c>
      <c r="AA57" s="9">
        <f>AE56</f>
        <v>2</v>
      </c>
      <c r="AB57" s="8" t="s">
        <v>6</v>
      </c>
      <c r="AC57" s="11"/>
      <c r="AD57" s="27"/>
      <c r="AE57" s="23"/>
      <c r="AF57" s="26"/>
      <c r="AG57" s="25"/>
      <c r="AH57" s="22"/>
      <c r="AI57" s="23"/>
      <c r="AJ57" s="23"/>
      <c r="AK57" s="22"/>
      <c r="BL57" s="138"/>
      <c r="BM57" s="138"/>
      <c r="BN57" s="138"/>
      <c r="BO57" s="138"/>
      <c r="BP57" s="138"/>
      <c r="BQ57" s="138"/>
      <c r="BR57" s="138"/>
    </row>
    <row r="58" spans="2:72" ht="10.95" customHeight="1" x14ac:dyDescent="0.15">
      <c r="B58" s="138" t="s">
        <v>23</v>
      </c>
      <c r="C58" s="149" t="s">
        <v>63</v>
      </c>
      <c r="D58" s="154" t="s">
        <v>19</v>
      </c>
      <c r="E58" s="31">
        <f>IF(K55="","",K55)</f>
        <v>18</v>
      </c>
      <c r="F58" s="29" t="str">
        <f t="shared" ref="F58:F69" si="9">IF(E58="","","-")</f>
        <v>-</v>
      </c>
      <c r="G58" s="28">
        <f>IF(I55="","",I55)</f>
        <v>21</v>
      </c>
      <c r="H58" s="302" t="str">
        <f>IF(L55="","",IF(L55="○","×",IF(L55="×","○")))</f>
        <v>○</v>
      </c>
      <c r="I58" s="305"/>
      <c r="J58" s="306"/>
      <c r="K58" s="306"/>
      <c r="L58" s="307"/>
      <c r="M58" s="39">
        <v>17</v>
      </c>
      <c r="N58" s="29" t="str">
        <f t="shared" si="6"/>
        <v>-</v>
      </c>
      <c r="O58" s="38">
        <v>21</v>
      </c>
      <c r="P58" s="325" t="str">
        <f>IF(M58&lt;&gt;"",IF(M58&gt;O58,IF(M59&gt;O59,"○",IF(M60&gt;O60,"○","×")),IF(M59&gt;O59,IF(M60&gt;O60,"○","×"),"×")),"")</f>
        <v>○</v>
      </c>
      <c r="Q58" s="41">
        <v>21</v>
      </c>
      <c r="R58" s="34" t="str">
        <f t="shared" si="7"/>
        <v>-</v>
      </c>
      <c r="S58" s="40">
        <v>9</v>
      </c>
      <c r="T58" s="325" t="str">
        <f>IF(Q58&lt;&gt;"",IF(Q58&gt;S58,IF(Q59&gt;S59,"○",IF(Q60&gt;S60,"○","×")),IF(Q59&gt;S59,IF(Q60&gt;S60,"○","×"),"×")),"")</f>
        <v>○</v>
      </c>
      <c r="U58" s="41">
        <v>21</v>
      </c>
      <c r="V58" s="34" t="str">
        <f t="shared" si="8"/>
        <v>-</v>
      </c>
      <c r="W58" s="40">
        <v>7</v>
      </c>
      <c r="X58" s="336" t="str">
        <f>IF(U58&lt;&gt;"",IF(U58&gt;W58,IF(U59&gt;W59,"○",IF(U60&gt;W60,"○","×")),IF(U59&gt;W59,IF(U60&gt;W60,"○","×"),"×")),"")</f>
        <v>○</v>
      </c>
      <c r="Y58" s="330" t="s">
        <v>132</v>
      </c>
      <c r="Z58" s="331"/>
      <c r="AA58" s="331"/>
      <c r="AB58" s="332"/>
      <c r="AC58" s="11"/>
      <c r="AD58" s="47"/>
      <c r="AE58" s="44"/>
      <c r="AF58" s="46"/>
      <c r="AG58" s="45"/>
      <c r="AH58" s="43"/>
      <c r="AI58" s="44"/>
      <c r="AJ58" s="44"/>
      <c r="AK58" s="43"/>
      <c r="BL58" s="138"/>
      <c r="BM58" s="138"/>
      <c r="BN58" s="138"/>
      <c r="BO58" s="138"/>
      <c r="BP58" s="138"/>
      <c r="BQ58" s="138"/>
      <c r="BR58" s="138"/>
    </row>
    <row r="59" spans="2:72" ht="10.95" customHeight="1" x14ac:dyDescent="0.15">
      <c r="B59" s="138" t="s">
        <v>40</v>
      </c>
      <c r="C59" s="149" t="s">
        <v>55</v>
      </c>
      <c r="D59" s="150" t="s">
        <v>19</v>
      </c>
      <c r="E59" s="31">
        <f>IF(K56="","",K56)</f>
        <v>21</v>
      </c>
      <c r="F59" s="29" t="str">
        <f t="shared" si="9"/>
        <v>-</v>
      </c>
      <c r="G59" s="28">
        <f>IF(I56="","",I56)</f>
        <v>17</v>
      </c>
      <c r="H59" s="303" t="str">
        <f>IF(J56="","",J56)</f>
        <v>-</v>
      </c>
      <c r="I59" s="308"/>
      <c r="J59" s="309"/>
      <c r="K59" s="309"/>
      <c r="L59" s="310"/>
      <c r="M59" s="39">
        <v>21</v>
      </c>
      <c r="N59" s="29" t="str">
        <f t="shared" si="6"/>
        <v>-</v>
      </c>
      <c r="O59" s="38">
        <v>16</v>
      </c>
      <c r="P59" s="326"/>
      <c r="Q59" s="39">
        <v>21</v>
      </c>
      <c r="R59" s="29" t="str">
        <f t="shared" si="7"/>
        <v>-</v>
      </c>
      <c r="S59" s="38">
        <v>8</v>
      </c>
      <c r="T59" s="326"/>
      <c r="U59" s="39">
        <v>21</v>
      </c>
      <c r="V59" s="29" t="str">
        <f t="shared" si="8"/>
        <v>-</v>
      </c>
      <c r="W59" s="38">
        <v>10</v>
      </c>
      <c r="X59" s="337"/>
      <c r="Y59" s="333"/>
      <c r="Z59" s="334"/>
      <c r="AA59" s="334"/>
      <c r="AB59" s="335"/>
      <c r="AC59" s="11"/>
      <c r="AD59" s="27">
        <f>COUNTIF(E58:X60,"○")</f>
        <v>4</v>
      </c>
      <c r="AE59" s="23">
        <f>COUNTIF(E58:X60,"×")</f>
        <v>0</v>
      </c>
      <c r="AF59" s="26">
        <f>(IF((E58&gt;G58),1,0))+(IF((E59&gt;G59),1,0))+(IF((E60&gt;G60),1,0))+(IF((I58&gt;K58),1,0))+(IF((I59&gt;K59),1,0))+(IF((I60&gt;K60),1,0))+(IF((M58&gt;O58),1,0))+(IF((M59&gt;O59),1,0))+(IF((M60&gt;O60),1,0))+(IF((Q58&gt;S58),1,0))+(IF((Q59&gt;S59),1,0))+(IF((Q60&gt;S60),1,0))+(IF((U58&gt;W58),1,0))+(IF((U59&gt;W59),1,0))+(IF((U60&gt;W60),1,0))</f>
        <v>8</v>
      </c>
      <c r="AG59" s="25">
        <f>(IF((E58&lt;G58),1,0))+(IF((E59&lt;G59),1,0))+(IF((E60&lt;G60),1,0))+(IF((I58&lt;K58),1,0))+(IF((I59&lt;K59),1,0))+(IF((I60&lt;K60),1,0))+(IF((M58&lt;O58),1,0))+(IF((M59&lt;O59),1,0))+(IF((M60&lt;O60),1,0))+(IF((Q58&lt;S58),1,0))+(IF((Q59&lt;S59),1,0))+(IF((Q60&lt;S60),1,0))+(IF((U58&lt;W58),1,0))+(IF((U59&lt;W59),1,0))+(IF((U60&lt;W60),1,0))</f>
        <v>2</v>
      </c>
      <c r="AH59" s="24">
        <f>AF59-AG59</f>
        <v>6</v>
      </c>
      <c r="AI59" s="23">
        <f>SUM(E58:E60,I58:I60,M58:M60,Q58:Q60,U58:U60)</f>
        <v>203</v>
      </c>
      <c r="AJ59" s="23">
        <f>SUM(G58:G60,K58:K60,O58:O60,S58:S60,W58:W60)</f>
        <v>136</v>
      </c>
      <c r="AK59" s="22">
        <f>AI59-AJ59</f>
        <v>67</v>
      </c>
      <c r="BL59" s="138"/>
      <c r="BM59" s="138"/>
      <c r="BN59" s="138"/>
      <c r="BO59" s="138"/>
      <c r="BP59" s="138"/>
      <c r="BQ59" s="138"/>
      <c r="BR59" s="138"/>
    </row>
    <row r="60" spans="2:72" ht="10.95" customHeight="1" x14ac:dyDescent="0.15">
      <c r="C60" s="152"/>
      <c r="D60" s="155"/>
      <c r="E60" s="53">
        <f>IF(K57="","",K57)</f>
        <v>21</v>
      </c>
      <c r="F60" s="29" t="str">
        <f t="shared" si="9"/>
        <v>-</v>
      </c>
      <c r="G60" s="52">
        <f>IF(I57="","",I57)</f>
        <v>12</v>
      </c>
      <c r="H60" s="304" t="str">
        <f>IF(J57="","",J57)</f>
        <v>-</v>
      </c>
      <c r="I60" s="311"/>
      <c r="J60" s="312"/>
      <c r="K60" s="312"/>
      <c r="L60" s="313"/>
      <c r="M60" s="51">
        <v>21</v>
      </c>
      <c r="N60" s="29" t="str">
        <f t="shared" si="6"/>
        <v>-</v>
      </c>
      <c r="O60" s="49">
        <v>15</v>
      </c>
      <c r="P60" s="327"/>
      <c r="Q60" s="51"/>
      <c r="R60" s="50" t="str">
        <f t="shared" si="7"/>
        <v/>
      </c>
      <c r="S60" s="49"/>
      <c r="T60" s="327"/>
      <c r="U60" s="51"/>
      <c r="V60" s="50" t="str">
        <f t="shared" si="8"/>
        <v/>
      </c>
      <c r="W60" s="49"/>
      <c r="X60" s="337"/>
      <c r="Y60" s="10">
        <f>AD59</f>
        <v>4</v>
      </c>
      <c r="Z60" s="9" t="s">
        <v>9</v>
      </c>
      <c r="AA60" s="9">
        <f>AE59</f>
        <v>0</v>
      </c>
      <c r="AB60" s="8" t="s">
        <v>6</v>
      </c>
      <c r="AC60" s="11"/>
      <c r="AD60" s="16"/>
      <c r="AE60" s="13"/>
      <c r="AF60" s="15"/>
      <c r="AG60" s="14"/>
      <c r="AH60" s="12"/>
      <c r="AI60" s="13"/>
      <c r="AJ60" s="13"/>
      <c r="AK60" s="12"/>
      <c r="BL60" s="138"/>
      <c r="BM60" s="138"/>
      <c r="BN60" s="138"/>
      <c r="BO60" s="138"/>
      <c r="BP60" s="138"/>
      <c r="BQ60" s="138"/>
      <c r="BR60" s="138"/>
    </row>
    <row r="61" spans="2:72" ht="10.95" customHeight="1" x14ac:dyDescent="0.15">
      <c r="B61" s="138" t="s">
        <v>24</v>
      </c>
      <c r="C61" s="156" t="s">
        <v>67</v>
      </c>
      <c r="D61" s="154" t="s">
        <v>68</v>
      </c>
      <c r="E61" s="31">
        <f>IF(O55="","",O55)</f>
        <v>21</v>
      </c>
      <c r="F61" s="34" t="str">
        <f t="shared" si="9"/>
        <v>-</v>
      </c>
      <c r="G61" s="28">
        <f>IF(M55="","",M55)</f>
        <v>12</v>
      </c>
      <c r="H61" s="302" t="str">
        <f>IF(P55="","",IF(P55="○","×",IF(P55="×","○")))</f>
        <v>○</v>
      </c>
      <c r="I61" s="30">
        <f>IF(O58="","",O58)</f>
        <v>21</v>
      </c>
      <c r="J61" s="29" t="str">
        <f t="shared" ref="J61:J69" si="10">IF(I61="","","-")</f>
        <v>-</v>
      </c>
      <c r="K61" s="28">
        <f>IF(M58="","",M58)</f>
        <v>17</v>
      </c>
      <c r="L61" s="302" t="str">
        <f>IF(P58="","",IF(P58="○","×",IF(P58="×","○")))</f>
        <v>×</v>
      </c>
      <c r="M61" s="305"/>
      <c r="N61" s="306"/>
      <c r="O61" s="306"/>
      <c r="P61" s="307"/>
      <c r="Q61" s="39">
        <v>21</v>
      </c>
      <c r="R61" s="29" t="str">
        <f t="shared" si="7"/>
        <v>-</v>
      </c>
      <c r="S61" s="38">
        <v>3</v>
      </c>
      <c r="T61" s="326" t="str">
        <f>IF(Q61&lt;&gt;"",IF(Q61&gt;S61,IF(Q62&gt;S62,"○",IF(Q63&gt;S63,"○","×")),IF(Q62&gt;S62,IF(Q63&gt;S63,"○","×"),"×")),"")</f>
        <v>○</v>
      </c>
      <c r="U61" s="39">
        <v>21</v>
      </c>
      <c r="V61" s="29" t="str">
        <f t="shared" si="8"/>
        <v>-</v>
      </c>
      <c r="W61" s="38">
        <v>17</v>
      </c>
      <c r="X61" s="336" t="str">
        <f>IF(U61&lt;&gt;"",IF(U61&gt;W61,IF(U62&gt;W62,"○",IF(U63&gt;W63,"○","×")),IF(U62&gt;W62,IF(U63&gt;W63,"○","×"),"×")),"")</f>
        <v>○</v>
      </c>
      <c r="Y61" s="330" t="s">
        <v>133</v>
      </c>
      <c r="Z61" s="331"/>
      <c r="AA61" s="331"/>
      <c r="AB61" s="332"/>
      <c r="AC61" s="11"/>
      <c r="AD61" s="27"/>
      <c r="AE61" s="23"/>
      <c r="AF61" s="26"/>
      <c r="AG61" s="25"/>
      <c r="AH61" s="22"/>
      <c r="AI61" s="23"/>
      <c r="AJ61" s="23"/>
      <c r="AK61" s="22"/>
      <c r="BL61" s="138"/>
      <c r="BM61" s="138"/>
      <c r="BN61" s="138"/>
      <c r="BO61" s="138"/>
      <c r="BP61" s="138"/>
      <c r="BQ61" s="138"/>
      <c r="BR61" s="138"/>
    </row>
    <row r="62" spans="2:72" ht="10.95" customHeight="1" x14ac:dyDescent="0.15">
      <c r="B62" s="138" t="s">
        <v>41</v>
      </c>
      <c r="C62" s="156" t="s">
        <v>54</v>
      </c>
      <c r="D62" s="150" t="s">
        <v>56</v>
      </c>
      <c r="E62" s="31">
        <f>IF(O56="","",O56)</f>
        <v>17</v>
      </c>
      <c r="F62" s="29" t="str">
        <f t="shared" si="9"/>
        <v>-</v>
      </c>
      <c r="G62" s="28">
        <f>IF(M56="","",M56)</f>
        <v>21</v>
      </c>
      <c r="H62" s="303" t="str">
        <f>IF(J59="","",J59)</f>
        <v/>
      </c>
      <c r="I62" s="30">
        <f>IF(O59="","",O59)</f>
        <v>16</v>
      </c>
      <c r="J62" s="29" t="str">
        <f t="shared" si="10"/>
        <v>-</v>
      </c>
      <c r="K62" s="28">
        <f>IF(M59="","",M59)</f>
        <v>21</v>
      </c>
      <c r="L62" s="303" t="str">
        <f>IF(N59="","",N59)</f>
        <v>-</v>
      </c>
      <c r="M62" s="308"/>
      <c r="N62" s="309"/>
      <c r="O62" s="309"/>
      <c r="P62" s="310"/>
      <c r="Q62" s="39">
        <v>21</v>
      </c>
      <c r="R62" s="29" t="str">
        <f t="shared" si="7"/>
        <v>-</v>
      </c>
      <c r="S62" s="38">
        <v>8</v>
      </c>
      <c r="T62" s="326"/>
      <c r="U62" s="39">
        <v>21</v>
      </c>
      <c r="V62" s="29" t="str">
        <f t="shared" si="8"/>
        <v>-</v>
      </c>
      <c r="W62" s="38">
        <v>17</v>
      </c>
      <c r="X62" s="337"/>
      <c r="Y62" s="333"/>
      <c r="Z62" s="334"/>
      <c r="AA62" s="334"/>
      <c r="AB62" s="335"/>
      <c r="AC62" s="11"/>
      <c r="AD62" s="27">
        <f>COUNTIF(E61:X63,"○")</f>
        <v>3</v>
      </c>
      <c r="AE62" s="23">
        <f>COUNTIF(E61:X63,"×")</f>
        <v>1</v>
      </c>
      <c r="AF62" s="26">
        <f>(IF((E61&gt;G61),1,0))+(IF((E62&gt;G62),1,0))+(IF((E63&gt;G63),1,0))+(IF((I61&gt;K61),1,0))+(IF((I62&gt;K62),1,0))+(IF((I63&gt;K63),1,0))+(IF((M61&gt;O61),1,0))+(IF((M62&gt;O62),1,0))+(IF((M63&gt;O63),1,0))+(IF((Q61&gt;S61),1,0))+(IF((Q62&gt;S62),1,0))+(IF((Q63&gt;S63),1,0))+(IF((U61&gt;W61),1,0))+(IF((U62&gt;W62),1,0))+(IF((U63&gt;W63),1,0))</f>
        <v>7</v>
      </c>
      <c r="AG62" s="25">
        <f>(IF((E61&lt;G61),1,0))+(IF((E62&lt;G62),1,0))+(IF((E63&lt;G63),1,0))+(IF((I61&lt;K61),1,0))+(IF((I62&lt;K62),1,0))+(IF((I63&lt;K63),1,0))+(IF((M61&lt;O61),1,0))+(IF((M62&lt;O62),1,0))+(IF((M63&lt;O63),1,0))+(IF((Q61&lt;S61),1,0))+(IF((Q62&lt;S62),1,0))+(IF((Q63&lt;S63),1,0))+(IF((U61&lt;W61),1,0))+(IF((U62&lt;W62),1,0))+(IF((U63&lt;W63),1,0))</f>
        <v>3</v>
      </c>
      <c r="AH62" s="24">
        <f>AF62-AG62</f>
        <v>4</v>
      </c>
      <c r="AI62" s="23">
        <f>SUM(E61:E63,I61:I63,M61:M63,Q61:Q63,U61:U63)</f>
        <v>195</v>
      </c>
      <c r="AJ62" s="23">
        <f>SUM(G61:G63,K61:K63,O61:O63,S61:S63,W61:W63)</f>
        <v>152</v>
      </c>
      <c r="AK62" s="22">
        <f>AI62-AJ62</f>
        <v>43</v>
      </c>
      <c r="BL62" s="138"/>
      <c r="BM62" s="138"/>
      <c r="BN62" s="138"/>
      <c r="BO62" s="138"/>
      <c r="BP62" s="138"/>
      <c r="BQ62" s="138"/>
      <c r="BR62" s="138"/>
    </row>
    <row r="63" spans="2:72" ht="10.95" customHeight="1" x14ac:dyDescent="0.15">
      <c r="C63" s="152"/>
      <c r="D63" s="153"/>
      <c r="E63" s="31">
        <f>IF(O57="","",O57)</f>
        <v>21</v>
      </c>
      <c r="F63" s="29" t="str">
        <f t="shared" si="9"/>
        <v>-</v>
      </c>
      <c r="G63" s="28">
        <f>IF(M57="","",M57)</f>
        <v>15</v>
      </c>
      <c r="H63" s="303" t="str">
        <f>IF(J60="","",J60)</f>
        <v/>
      </c>
      <c r="I63" s="30">
        <f>IF(O60="","",O60)</f>
        <v>15</v>
      </c>
      <c r="J63" s="29" t="str">
        <f t="shared" si="10"/>
        <v>-</v>
      </c>
      <c r="K63" s="28">
        <f>IF(M60="","",M60)</f>
        <v>21</v>
      </c>
      <c r="L63" s="303" t="str">
        <f>IF(N60="","",N60)</f>
        <v>-</v>
      </c>
      <c r="M63" s="308"/>
      <c r="N63" s="309"/>
      <c r="O63" s="309"/>
      <c r="P63" s="310"/>
      <c r="Q63" s="39"/>
      <c r="R63" s="29" t="str">
        <f t="shared" si="7"/>
        <v/>
      </c>
      <c r="S63" s="38"/>
      <c r="T63" s="327"/>
      <c r="U63" s="39"/>
      <c r="V63" s="29" t="str">
        <f t="shared" si="8"/>
        <v/>
      </c>
      <c r="W63" s="38"/>
      <c r="X63" s="349"/>
      <c r="Y63" s="10">
        <f>AD62</f>
        <v>3</v>
      </c>
      <c r="Z63" s="9" t="s">
        <v>9</v>
      </c>
      <c r="AA63" s="9">
        <f>AE62</f>
        <v>1</v>
      </c>
      <c r="AB63" s="8" t="s">
        <v>6</v>
      </c>
      <c r="AC63" s="11"/>
      <c r="AD63" s="27"/>
      <c r="AE63" s="23"/>
      <c r="AF63" s="26"/>
      <c r="AG63" s="25"/>
      <c r="AH63" s="22"/>
      <c r="AI63" s="23"/>
      <c r="AJ63" s="23"/>
      <c r="AK63" s="22"/>
      <c r="BL63" s="138"/>
      <c r="BM63" s="138"/>
      <c r="BN63" s="138"/>
      <c r="BO63" s="138"/>
      <c r="BP63" s="138"/>
      <c r="BQ63" s="138"/>
      <c r="BR63" s="138"/>
    </row>
    <row r="64" spans="2:72" ht="10.95" customHeight="1" x14ac:dyDescent="0.15">
      <c r="B64" s="138" t="s">
        <v>24</v>
      </c>
      <c r="C64" s="149" t="s">
        <v>48</v>
      </c>
      <c r="D64" s="154" t="s">
        <v>126</v>
      </c>
      <c r="E64" s="36">
        <f>IF(S55="","",S55)</f>
        <v>11</v>
      </c>
      <c r="F64" s="34" t="str">
        <f t="shared" si="9"/>
        <v>-</v>
      </c>
      <c r="G64" s="33">
        <f>IF(Q55="","",Q55)</f>
        <v>21</v>
      </c>
      <c r="H64" s="323" t="str">
        <f>IF(T55="","",IF(T55="○","×",IF(T55="×","○")))</f>
        <v>×</v>
      </c>
      <c r="I64" s="35">
        <f>IF(S58="","",S58)</f>
        <v>9</v>
      </c>
      <c r="J64" s="34" t="str">
        <f t="shared" si="10"/>
        <v>-</v>
      </c>
      <c r="K64" s="33">
        <f>IF(Q58="","",Q58)</f>
        <v>21</v>
      </c>
      <c r="L64" s="302" t="str">
        <f>IF(T58="","",IF(T58="○","×",IF(T58="×","○")))</f>
        <v>×</v>
      </c>
      <c r="M64" s="33">
        <f>IF(S61="","",S61)</f>
        <v>3</v>
      </c>
      <c r="N64" s="34" t="str">
        <f t="shared" ref="N64:N69" si="11">IF(M64="","","-")</f>
        <v>-</v>
      </c>
      <c r="O64" s="33">
        <f>IF(Q61="","",Q61)</f>
        <v>21</v>
      </c>
      <c r="P64" s="302" t="str">
        <f>IF(T61="","",IF(T61="○","×",IF(T61="×","○")))</f>
        <v>×</v>
      </c>
      <c r="Q64" s="305"/>
      <c r="R64" s="306"/>
      <c r="S64" s="306"/>
      <c r="T64" s="307"/>
      <c r="U64" s="41">
        <v>7</v>
      </c>
      <c r="V64" s="34" t="str">
        <f t="shared" si="8"/>
        <v>-</v>
      </c>
      <c r="W64" s="40">
        <v>21</v>
      </c>
      <c r="X64" s="337" t="str">
        <f>IF(U64&lt;&gt;"",IF(U64&gt;W64,IF(U65&gt;W65,"○",IF(U66&gt;W66,"○","×")),IF(U65&gt;W65,IF(U66&gt;W66,"○","×"),"×")),"")</f>
        <v>×</v>
      </c>
      <c r="Y64" s="330" t="s">
        <v>138</v>
      </c>
      <c r="Z64" s="331"/>
      <c r="AA64" s="331"/>
      <c r="AB64" s="332"/>
      <c r="AC64" s="11"/>
      <c r="AD64" s="47"/>
      <c r="AE64" s="44"/>
      <c r="AF64" s="46"/>
      <c r="AG64" s="45"/>
      <c r="AH64" s="43"/>
      <c r="AI64" s="44"/>
      <c r="AJ64" s="44"/>
      <c r="AK64" s="43"/>
      <c r="BL64" s="138"/>
      <c r="BM64" s="138"/>
      <c r="BN64" s="138"/>
      <c r="BO64" s="138"/>
      <c r="BP64" s="138"/>
      <c r="BQ64" s="138"/>
      <c r="BR64" s="138"/>
    </row>
    <row r="65" spans="1:72" ht="10.95" customHeight="1" x14ac:dyDescent="0.15">
      <c r="B65" s="138" t="s">
        <v>41</v>
      </c>
      <c r="C65" s="149" t="s">
        <v>57</v>
      </c>
      <c r="D65" s="150" t="s">
        <v>126</v>
      </c>
      <c r="E65" s="31">
        <f>IF(S56="","",S56)</f>
        <v>18</v>
      </c>
      <c r="F65" s="29" t="str">
        <f t="shared" si="9"/>
        <v>-</v>
      </c>
      <c r="G65" s="28">
        <f>IF(Q56="","",Q56)</f>
        <v>21</v>
      </c>
      <c r="H65" s="324" t="str">
        <f>IF(J62="","",J62)</f>
        <v>-</v>
      </c>
      <c r="I65" s="30">
        <f>IF(S59="","",S59)</f>
        <v>8</v>
      </c>
      <c r="J65" s="29" t="str">
        <f t="shared" si="10"/>
        <v>-</v>
      </c>
      <c r="K65" s="28">
        <f>IF(Q59="","",Q59)</f>
        <v>21</v>
      </c>
      <c r="L65" s="303" t="str">
        <f>IF(N62="","",N62)</f>
        <v/>
      </c>
      <c r="M65" s="28">
        <f>IF(S62="","",S62)</f>
        <v>8</v>
      </c>
      <c r="N65" s="29" t="str">
        <f t="shared" si="11"/>
        <v>-</v>
      </c>
      <c r="O65" s="28">
        <f>IF(Q62="","",Q62)</f>
        <v>21</v>
      </c>
      <c r="P65" s="303" t="str">
        <f>IF(R62="","",R62)</f>
        <v>-</v>
      </c>
      <c r="Q65" s="308"/>
      <c r="R65" s="309"/>
      <c r="S65" s="309"/>
      <c r="T65" s="310"/>
      <c r="U65" s="39">
        <v>5</v>
      </c>
      <c r="V65" s="29" t="str">
        <f t="shared" si="8"/>
        <v>-</v>
      </c>
      <c r="W65" s="38">
        <v>21</v>
      </c>
      <c r="X65" s="337"/>
      <c r="Y65" s="333"/>
      <c r="Z65" s="334"/>
      <c r="AA65" s="334"/>
      <c r="AB65" s="335"/>
      <c r="AC65" s="11"/>
      <c r="AD65" s="27">
        <f>COUNTIF(E64:X66,"○")</f>
        <v>0</v>
      </c>
      <c r="AE65" s="23">
        <f>COUNTIF(E64:X66,"×")</f>
        <v>4</v>
      </c>
      <c r="AF65" s="26">
        <f>(IF((E64&gt;G64),1,0))+(IF((E65&gt;G65),1,0))+(IF((E66&gt;G66),1,0))+(IF((I64&gt;K64),1,0))+(IF((I65&gt;K65),1,0))+(IF((I66&gt;K66),1,0))+(IF((M64&gt;O64),1,0))+(IF((M65&gt;O65),1,0))+(IF((M66&gt;O66),1,0))+(IF((Q64&gt;S64),1,0))+(IF((Q65&gt;S65),1,0))+(IF((Q66&gt;S66),1,0))+(IF((U64&gt;W64),1,0))+(IF((U65&gt;W65),1,0))+(IF((U66&gt;W66),1,0))</f>
        <v>0</v>
      </c>
      <c r="AG65" s="25">
        <f>(IF((E64&lt;G64),1,0))+(IF((E65&lt;G65),1,0))+(IF((E66&lt;G66),1,0))+(IF((I64&lt;K64),1,0))+(IF((I65&lt;K65),1,0))+(IF((I66&lt;K66),1,0))+(IF((M64&lt;O64),1,0))+(IF((M65&lt;O65),1,0))+(IF((M66&lt;O66),1,0))+(IF((Q64&lt;S64),1,0))+(IF((Q65&lt;S65),1,0))+(IF((Q66&lt;S66),1,0))+(IF((U64&lt;W64),1,0))+(IF((U65&lt;W65),1,0))+(IF((U66&lt;W66),1,0))</f>
        <v>8</v>
      </c>
      <c r="AH65" s="24">
        <f>AF65-AG65</f>
        <v>-8</v>
      </c>
      <c r="AI65" s="23">
        <f>SUM(E64:E66,I64:I66,M64:M66,Q64:Q66,U64:U66)</f>
        <v>69</v>
      </c>
      <c r="AJ65" s="23">
        <f>SUM(G64:G66,K64:K66,O64:O66,S64:S66,W64:W66)</f>
        <v>168</v>
      </c>
      <c r="AK65" s="22">
        <f>AI65-AJ65</f>
        <v>-99</v>
      </c>
      <c r="BL65" s="138"/>
      <c r="BM65" s="138"/>
      <c r="BN65" s="138"/>
      <c r="BO65" s="138"/>
      <c r="BP65" s="138"/>
      <c r="BQ65" s="138"/>
      <c r="BR65" s="138"/>
    </row>
    <row r="66" spans="1:72" ht="10.95" customHeight="1" x14ac:dyDescent="0.15">
      <c r="C66" s="156"/>
      <c r="D66" s="153"/>
      <c r="E66" s="31" t="str">
        <f>IF(S57="","",S57)</f>
        <v/>
      </c>
      <c r="F66" s="29" t="str">
        <f t="shared" si="9"/>
        <v/>
      </c>
      <c r="G66" s="28" t="str">
        <f>IF(Q57="","",Q57)</f>
        <v/>
      </c>
      <c r="H66" s="324" t="str">
        <f>IF(J63="","",J63)</f>
        <v>-</v>
      </c>
      <c r="I66" s="30" t="str">
        <f>IF(S60="","",S60)</f>
        <v/>
      </c>
      <c r="J66" s="29" t="str">
        <f t="shared" si="10"/>
        <v/>
      </c>
      <c r="K66" s="28" t="str">
        <f>IF(Q60="","",Q60)</f>
        <v/>
      </c>
      <c r="L66" s="303" t="str">
        <f>IF(N63="","",N63)</f>
        <v/>
      </c>
      <c r="M66" s="28" t="str">
        <f>IF(S63="","",S63)</f>
        <v/>
      </c>
      <c r="N66" s="29" t="str">
        <f t="shared" si="11"/>
        <v/>
      </c>
      <c r="O66" s="28" t="str">
        <f>IF(Q63="","",Q63)</f>
        <v/>
      </c>
      <c r="P66" s="303" t="str">
        <f>IF(R63="","",R63)</f>
        <v/>
      </c>
      <c r="Q66" s="308"/>
      <c r="R66" s="309"/>
      <c r="S66" s="309"/>
      <c r="T66" s="310"/>
      <c r="U66" s="39"/>
      <c r="V66" s="29" t="str">
        <f t="shared" si="8"/>
        <v/>
      </c>
      <c r="W66" s="38"/>
      <c r="X66" s="349"/>
      <c r="Y66" s="10">
        <f>AD65</f>
        <v>0</v>
      </c>
      <c r="Z66" s="9" t="s">
        <v>9</v>
      </c>
      <c r="AA66" s="9">
        <f>AE65</f>
        <v>4</v>
      </c>
      <c r="AB66" s="8" t="s">
        <v>6</v>
      </c>
      <c r="AC66" s="11"/>
      <c r="AD66" s="16"/>
      <c r="AE66" s="13"/>
      <c r="AF66" s="15"/>
      <c r="AG66" s="14"/>
      <c r="AH66" s="12"/>
      <c r="AI66" s="13"/>
      <c r="AJ66" s="13"/>
      <c r="AK66" s="12"/>
      <c r="BL66" s="138"/>
      <c r="BM66" s="138"/>
      <c r="BN66" s="138"/>
      <c r="BO66" s="138"/>
      <c r="BP66" s="138"/>
      <c r="BQ66" s="138"/>
      <c r="BR66" s="138"/>
    </row>
    <row r="67" spans="1:72" ht="10.95" customHeight="1" x14ac:dyDescent="0.15">
      <c r="B67" s="138" t="s">
        <v>24</v>
      </c>
      <c r="C67" s="157" t="s">
        <v>65</v>
      </c>
      <c r="D67" s="163" t="s">
        <v>22</v>
      </c>
      <c r="E67" s="36">
        <f>IF(W55="","",W55)</f>
        <v>21</v>
      </c>
      <c r="F67" s="34" t="str">
        <f t="shared" si="9"/>
        <v>-</v>
      </c>
      <c r="G67" s="33">
        <f>IF(U55="","",U55)</f>
        <v>14</v>
      </c>
      <c r="H67" s="323" t="str">
        <f>IF(X55="","",IF(X55="○","×",IF(X55="×","○")))</f>
        <v>×</v>
      </c>
      <c r="I67" s="35">
        <f>IF(W58="","",W58)</f>
        <v>7</v>
      </c>
      <c r="J67" s="34" t="str">
        <f t="shared" si="10"/>
        <v>-</v>
      </c>
      <c r="K67" s="33">
        <f>IF(U58="","",U58)</f>
        <v>21</v>
      </c>
      <c r="L67" s="302" t="str">
        <f>IF(X58="","",IF(X58="○","×",IF(X58="×","○")))</f>
        <v>×</v>
      </c>
      <c r="M67" s="33">
        <f>IF(W61="","",W61)</f>
        <v>17</v>
      </c>
      <c r="N67" s="34" t="str">
        <f t="shared" si="11"/>
        <v>-</v>
      </c>
      <c r="O67" s="33">
        <f>IF(U61="","",U61)</f>
        <v>21</v>
      </c>
      <c r="P67" s="302" t="str">
        <f>IF(X61="","",IF(X61="○","×",IF(X61="×","○")))</f>
        <v>×</v>
      </c>
      <c r="Q67" s="35">
        <f>IF(W64="","",W64)</f>
        <v>21</v>
      </c>
      <c r="R67" s="34" t="str">
        <f>IF(Q67="","","-")</f>
        <v>-</v>
      </c>
      <c r="S67" s="33">
        <f>IF(U64="","",U64)</f>
        <v>7</v>
      </c>
      <c r="T67" s="302" t="str">
        <f>IF(X64="","",IF(X64="○","×",IF(X64="×","○")))</f>
        <v>○</v>
      </c>
      <c r="U67" s="305"/>
      <c r="V67" s="306"/>
      <c r="W67" s="306"/>
      <c r="X67" s="307"/>
      <c r="Y67" s="330" t="s">
        <v>140</v>
      </c>
      <c r="Z67" s="331"/>
      <c r="AA67" s="331"/>
      <c r="AB67" s="332"/>
      <c r="AC67" s="11"/>
      <c r="AD67" s="27"/>
      <c r="AE67" s="23"/>
      <c r="AF67" s="26"/>
      <c r="AG67" s="25"/>
      <c r="AH67" s="22"/>
      <c r="AI67" s="23"/>
      <c r="AJ67" s="23"/>
      <c r="AK67" s="22"/>
      <c r="BL67" s="138"/>
      <c r="BM67" s="138"/>
      <c r="BN67" s="138"/>
      <c r="BO67" s="138"/>
      <c r="BP67" s="138"/>
      <c r="BQ67" s="138"/>
      <c r="BR67" s="138"/>
    </row>
    <row r="68" spans="1:72" ht="10.95" customHeight="1" x14ac:dyDescent="0.15">
      <c r="B68" s="138" t="s">
        <v>41</v>
      </c>
      <c r="C68" s="156" t="s">
        <v>66</v>
      </c>
      <c r="D68" s="150" t="s">
        <v>22</v>
      </c>
      <c r="E68" s="31">
        <f>IF(W56="","",W56)</f>
        <v>10</v>
      </c>
      <c r="F68" s="29" t="str">
        <f t="shared" si="9"/>
        <v>-</v>
      </c>
      <c r="G68" s="28">
        <f>IF(U56="","",U56)</f>
        <v>21</v>
      </c>
      <c r="H68" s="324" t="str">
        <f>IF(J59="","",J59)</f>
        <v/>
      </c>
      <c r="I68" s="30">
        <f>IF(W59="","",W59)</f>
        <v>10</v>
      </c>
      <c r="J68" s="29" t="str">
        <f t="shared" si="10"/>
        <v>-</v>
      </c>
      <c r="K68" s="28">
        <f>IF(U59="","",U59)</f>
        <v>21</v>
      </c>
      <c r="L68" s="303" t="str">
        <f>IF(N65="","",N65)</f>
        <v>-</v>
      </c>
      <c r="M68" s="28">
        <f>IF(W62="","",W62)</f>
        <v>17</v>
      </c>
      <c r="N68" s="29" t="str">
        <f t="shared" si="11"/>
        <v>-</v>
      </c>
      <c r="O68" s="28">
        <f>IF(U62="","",U62)</f>
        <v>21</v>
      </c>
      <c r="P68" s="303" t="str">
        <f>IF(R65="","",R65)</f>
        <v/>
      </c>
      <c r="Q68" s="30">
        <f>IF(W65="","",W65)</f>
        <v>21</v>
      </c>
      <c r="R68" s="29" t="str">
        <f>IF(Q68="","","-")</f>
        <v>-</v>
      </c>
      <c r="S68" s="28">
        <f>IF(U65="","",U65)</f>
        <v>5</v>
      </c>
      <c r="T68" s="303" t="str">
        <f>IF(V65="","",V65)</f>
        <v>-</v>
      </c>
      <c r="U68" s="308"/>
      <c r="V68" s="309"/>
      <c r="W68" s="309"/>
      <c r="X68" s="310"/>
      <c r="Y68" s="333"/>
      <c r="Z68" s="334"/>
      <c r="AA68" s="334"/>
      <c r="AB68" s="335"/>
      <c r="AC68" s="11"/>
      <c r="AD68" s="27">
        <f>COUNTIF(E67:X69,"○")</f>
        <v>1</v>
      </c>
      <c r="AE68" s="23">
        <f>COUNTIF(E67:X69,"×")</f>
        <v>3</v>
      </c>
      <c r="AF68" s="26">
        <f>(IF((E67&gt;G67),1,0))+(IF((E68&gt;G68),1,0))+(IF((E69&gt;G69),1,0))+(IF((I67&gt;K67),1,0))+(IF((I68&gt;K68),1,0))+(IF((I69&gt;K69),1,0))+(IF((M67&gt;O67),1,0))+(IF((M68&gt;O68),1,0))+(IF((M69&gt;O69),1,0))+(IF((Q67&gt;S67),1,0))+(IF((Q68&gt;S68),1,0))+(IF((Q69&gt;S69),1,0))+(IF((U67&gt;W67),1,0))+(IF((U68&gt;W68),1,0))+(IF((U69&gt;W69),1,0))</f>
        <v>3</v>
      </c>
      <c r="AG68" s="25">
        <f>(IF((E67&lt;G67),1,0))+(IF((E68&lt;G68),1,0))+(IF((E69&lt;G69),1,0))+(IF((I67&lt;K67),1,0))+(IF((I68&lt;K68),1,0))+(IF((I69&lt;K69),1,0))+(IF((M67&lt;O67),1,0))+(IF((M68&lt;O68),1,0))+(IF((M69&lt;O69),1,0))+(IF((Q67&lt;S67),1,0))+(IF((Q68&lt;S68),1,0))+(IF((Q69&lt;S69),1,0))+(IF((U67&lt;W67),1,0))+(IF((U68&lt;W68),1,0))+(IF((U69&lt;W69),1,0))</f>
        <v>6</v>
      </c>
      <c r="AH68" s="24">
        <f>AF68-AG68</f>
        <v>-3</v>
      </c>
      <c r="AI68" s="23">
        <f>SUM(E67:E69,I67:I69,M67:M69,Q67:Q69,U67:U69)</f>
        <v>143</v>
      </c>
      <c r="AJ68" s="23">
        <f>SUM(G67:G69,K67:K69,O67:O69,S67:S69,W67:W69)</f>
        <v>152</v>
      </c>
      <c r="AK68" s="22">
        <f>AI68-AJ68</f>
        <v>-9</v>
      </c>
      <c r="BL68" s="138"/>
      <c r="BM68" s="138"/>
      <c r="BN68" s="138"/>
      <c r="BO68" s="138"/>
      <c r="BP68" s="138"/>
      <c r="BQ68" s="138"/>
      <c r="BR68" s="138"/>
    </row>
    <row r="69" spans="1:72" ht="10.95" customHeight="1" thickBot="1" x14ac:dyDescent="0.2">
      <c r="C69" s="158"/>
      <c r="D69" s="159"/>
      <c r="E69" s="21">
        <f>IF(W57="","",W57)</f>
        <v>19</v>
      </c>
      <c r="F69" s="19" t="str">
        <f t="shared" si="9"/>
        <v>-</v>
      </c>
      <c r="G69" s="18">
        <f>IF(U57="","",U57)</f>
        <v>21</v>
      </c>
      <c r="H69" s="328" t="str">
        <f>IF(J60="","",J60)</f>
        <v/>
      </c>
      <c r="I69" s="20" t="str">
        <f>IF(W60="","",W60)</f>
        <v/>
      </c>
      <c r="J69" s="19" t="str">
        <f t="shared" si="10"/>
        <v/>
      </c>
      <c r="K69" s="18" t="str">
        <f>IF(U60="","",U60)</f>
        <v/>
      </c>
      <c r="L69" s="329" t="str">
        <f>IF(N66="","",N66)</f>
        <v/>
      </c>
      <c r="M69" s="18" t="str">
        <f>IF(W63="","",W63)</f>
        <v/>
      </c>
      <c r="N69" s="19" t="str">
        <f t="shared" si="11"/>
        <v/>
      </c>
      <c r="O69" s="18" t="str">
        <f>IF(U63="","",U63)</f>
        <v/>
      </c>
      <c r="P69" s="329" t="str">
        <f>IF(R66="","",R66)</f>
        <v/>
      </c>
      <c r="Q69" s="20" t="str">
        <f>IF(W66="","",W66)</f>
        <v/>
      </c>
      <c r="R69" s="19" t="str">
        <f>IF(Q69="","","-")</f>
        <v/>
      </c>
      <c r="S69" s="18" t="str">
        <f>IF(U66="","",U66)</f>
        <v/>
      </c>
      <c r="T69" s="329" t="str">
        <f>IF(V66="","",V66)</f>
        <v/>
      </c>
      <c r="U69" s="352"/>
      <c r="V69" s="353"/>
      <c r="W69" s="353"/>
      <c r="X69" s="354"/>
      <c r="Y69" s="7">
        <f>AD68</f>
        <v>1</v>
      </c>
      <c r="Z69" s="6" t="s">
        <v>9</v>
      </c>
      <c r="AA69" s="6">
        <f>AE68</f>
        <v>3</v>
      </c>
      <c r="AB69" s="5" t="s">
        <v>6</v>
      </c>
      <c r="AC69" s="11"/>
      <c r="AD69" s="16"/>
      <c r="AE69" s="13"/>
      <c r="AF69" s="15"/>
      <c r="AG69" s="14"/>
      <c r="AH69" s="12"/>
      <c r="AI69" s="13"/>
      <c r="AJ69" s="13"/>
      <c r="AK69" s="12"/>
      <c r="BL69" s="138"/>
      <c r="BM69" s="138"/>
      <c r="BN69" s="138"/>
      <c r="BO69" s="138"/>
      <c r="BP69" s="138"/>
      <c r="BQ69" s="138"/>
      <c r="BR69" s="138"/>
    </row>
    <row r="70" spans="1:72" ht="3" customHeight="1" x14ac:dyDescent="0.2">
      <c r="Z70" s="138"/>
      <c r="AA70" s="138"/>
      <c r="AB70" s="138"/>
      <c r="AC70" s="138"/>
      <c r="AD70" s="138"/>
      <c r="AE70" s="138"/>
      <c r="AF70" s="138"/>
      <c r="BL70" s="138"/>
      <c r="BM70" s="138"/>
      <c r="BN70" s="138"/>
      <c r="BO70" s="138"/>
      <c r="BP70" s="138"/>
      <c r="BQ70" s="138"/>
      <c r="BR70" s="138"/>
    </row>
    <row r="71" spans="1:72" s="168" customFormat="1" ht="12" customHeight="1" x14ac:dyDescent="0.2">
      <c r="C71" s="269" t="s">
        <v>164</v>
      </c>
      <c r="D71" s="169"/>
      <c r="E71" s="169"/>
      <c r="F71" s="169"/>
      <c r="G71" s="169"/>
      <c r="H71" s="169"/>
      <c r="I71" s="169"/>
      <c r="J71" s="169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O71" s="196"/>
      <c r="AP71" s="195"/>
      <c r="AQ71" s="140"/>
      <c r="AR71" s="141"/>
      <c r="AS71" s="141"/>
      <c r="AT71" s="141"/>
      <c r="AU71" s="141"/>
      <c r="AV71" s="141"/>
      <c r="BE71" s="170"/>
      <c r="BF71" s="170"/>
      <c r="BG71" s="170"/>
      <c r="BH71" s="170"/>
      <c r="BI71" s="170"/>
      <c r="BJ71" s="170"/>
      <c r="BK71" s="170"/>
    </row>
    <row r="72" spans="1:72" ht="10.050000000000001" customHeight="1" thickBot="1" x14ac:dyDescent="0.2">
      <c r="C72" s="160"/>
      <c r="D72" s="161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75"/>
      <c r="AD72" s="175"/>
      <c r="AE72" s="175"/>
      <c r="AF72" s="175"/>
      <c r="AG72" s="162"/>
      <c r="AH72" s="151"/>
      <c r="AI72" s="151"/>
      <c r="AJ72" s="151"/>
      <c r="AK72" s="151"/>
      <c r="AL72" s="151"/>
      <c r="BL72" s="138"/>
      <c r="BM72" s="138"/>
      <c r="BN72" s="138"/>
      <c r="BO72" s="138"/>
      <c r="BP72" s="138"/>
      <c r="BQ72" s="138"/>
      <c r="BR72" s="138"/>
    </row>
    <row r="73" spans="1:72" ht="10.050000000000001" customHeight="1" x14ac:dyDescent="0.15">
      <c r="A73" s="181"/>
      <c r="B73" s="182"/>
      <c r="C73" s="183"/>
      <c r="D73" s="184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6"/>
      <c r="AD73" s="186"/>
      <c r="AE73" s="186"/>
      <c r="AF73" s="186"/>
      <c r="AG73" s="187"/>
      <c r="AH73" s="188"/>
      <c r="AI73" s="188"/>
      <c r="AJ73" s="188"/>
      <c r="AK73" s="188"/>
      <c r="AL73" s="151"/>
      <c r="AO73" s="195"/>
      <c r="AP73" s="195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2"/>
      <c r="BB73" s="142"/>
      <c r="BC73" s="142"/>
      <c r="BD73" s="142"/>
      <c r="BE73" s="142"/>
      <c r="BF73" s="142"/>
      <c r="BG73" s="142"/>
      <c r="BH73" s="142"/>
      <c r="BI73" s="143"/>
      <c r="BJ73" s="143"/>
      <c r="BK73" s="143"/>
      <c r="BL73" s="143"/>
      <c r="BM73" s="138"/>
      <c r="BN73" s="138"/>
      <c r="BO73" s="138"/>
      <c r="BP73" s="138"/>
      <c r="BQ73" s="138"/>
      <c r="BR73" s="138"/>
    </row>
    <row r="74" spans="1:72" ht="13.05" customHeight="1" x14ac:dyDescent="0.2">
      <c r="K74" s="215" t="s">
        <v>127</v>
      </c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0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K74" s="141"/>
      <c r="AL74" s="141"/>
      <c r="BE74" s="143"/>
      <c r="BL74" s="138"/>
      <c r="BM74" s="138"/>
      <c r="BN74" s="138"/>
      <c r="BO74" s="138"/>
      <c r="BP74" s="138"/>
      <c r="BQ74" s="138"/>
      <c r="BR74" s="138"/>
    </row>
    <row r="75" spans="1:72" ht="13.05" customHeight="1" x14ac:dyDescent="0.2">
      <c r="B75" s="350" t="s">
        <v>91</v>
      </c>
      <c r="C75" s="350"/>
      <c r="D75" s="350"/>
      <c r="E75" s="350"/>
      <c r="F75" s="350"/>
      <c r="G75" s="350"/>
      <c r="H75" s="350"/>
      <c r="I75" s="350"/>
      <c r="J75" s="178"/>
      <c r="K75" s="280" t="str">
        <f>C98</f>
        <v>合田直子</v>
      </c>
      <c r="L75" s="281"/>
      <c r="M75" s="281"/>
      <c r="N75" s="281"/>
      <c r="O75" s="281"/>
      <c r="P75" s="282" t="str">
        <f>D98</f>
        <v>川之江ｸﾗﾌﾞ</v>
      </c>
      <c r="Q75" s="282"/>
      <c r="R75" s="282"/>
      <c r="S75" s="282"/>
      <c r="T75" s="282"/>
      <c r="U75" s="282"/>
      <c r="V75" s="351"/>
      <c r="W75" s="211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BF75" s="143"/>
      <c r="BL75" s="138"/>
      <c r="BM75" s="138"/>
      <c r="BN75" s="138"/>
      <c r="BO75" s="138"/>
      <c r="BP75" s="138"/>
      <c r="BQ75" s="138"/>
      <c r="BR75" s="138"/>
    </row>
    <row r="76" spans="1:72" ht="13.05" customHeight="1" x14ac:dyDescent="0.2">
      <c r="B76" s="350"/>
      <c r="C76" s="350"/>
      <c r="D76" s="350"/>
      <c r="E76" s="350"/>
      <c r="F76" s="350"/>
      <c r="G76" s="350"/>
      <c r="H76" s="350"/>
      <c r="I76" s="350"/>
      <c r="J76" s="178"/>
      <c r="K76" s="290" t="str">
        <f>C99</f>
        <v>長原凪沙</v>
      </c>
      <c r="L76" s="291"/>
      <c r="M76" s="291"/>
      <c r="N76" s="291"/>
      <c r="O76" s="291"/>
      <c r="P76" s="292" t="str">
        <f>D99</f>
        <v>TEAM BLOWIN</v>
      </c>
      <c r="Q76" s="292"/>
      <c r="R76" s="292"/>
      <c r="S76" s="292"/>
      <c r="T76" s="292"/>
      <c r="U76" s="292"/>
      <c r="V76" s="293"/>
      <c r="W76" s="211"/>
      <c r="X76" s="216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BF76" s="143"/>
      <c r="BL76" s="138"/>
      <c r="BM76" s="138"/>
      <c r="BN76" s="138"/>
      <c r="BO76" s="138"/>
      <c r="BP76" s="138"/>
      <c r="BQ76" s="138"/>
      <c r="BR76" s="138"/>
    </row>
    <row r="77" spans="1:72" ht="13.05" customHeight="1" x14ac:dyDescent="0.2">
      <c r="C77" s="172"/>
      <c r="D77" s="172"/>
      <c r="E77" s="172"/>
      <c r="F77" s="172"/>
      <c r="G77" s="172"/>
      <c r="H77" s="172"/>
      <c r="I77" s="172"/>
      <c r="J77" s="172"/>
      <c r="K77" s="217" t="s">
        <v>35</v>
      </c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0"/>
      <c r="X77" s="279" t="s">
        <v>36</v>
      </c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146"/>
      <c r="BL77" s="138"/>
      <c r="BM77" s="138"/>
      <c r="BN77" s="138"/>
      <c r="BO77" s="138"/>
      <c r="BP77" s="138"/>
      <c r="BQ77" s="138"/>
      <c r="BR77" s="143"/>
    </row>
    <row r="78" spans="1:72" ht="13.05" customHeight="1" x14ac:dyDescent="0.25">
      <c r="C78" s="268" t="s">
        <v>26</v>
      </c>
      <c r="D78" s="209"/>
      <c r="E78" s="171"/>
      <c r="F78" s="171"/>
      <c r="G78" s="171"/>
      <c r="H78" s="171"/>
      <c r="I78" s="171"/>
      <c r="J78" s="171"/>
      <c r="K78" s="280" t="str">
        <f>C86</f>
        <v>猪川ももか</v>
      </c>
      <c r="L78" s="281"/>
      <c r="M78" s="281"/>
      <c r="N78" s="281"/>
      <c r="O78" s="281"/>
      <c r="P78" s="282" t="str">
        <f>D86</f>
        <v>土居高校</v>
      </c>
      <c r="Q78" s="281"/>
      <c r="R78" s="281"/>
      <c r="S78" s="281"/>
      <c r="T78" s="281"/>
      <c r="U78" s="281"/>
      <c r="V78" s="283"/>
      <c r="W78" s="211"/>
      <c r="X78" s="280" t="str">
        <f>C89</f>
        <v>續木友葵</v>
      </c>
      <c r="Y78" s="281"/>
      <c r="Z78" s="281"/>
      <c r="AA78" s="281"/>
      <c r="AB78" s="281"/>
      <c r="AC78" s="282" t="str">
        <f>D89</f>
        <v>新居浜東高校</v>
      </c>
      <c r="AD78" s="281"/>
      <c r="AE78" s="281"/>
      <c r="AF78" s="281"/>
      <c r="AG78" s="281"/>
      <c r="AH78" s="281"/>
      <c r="AI78" s="283"/>
      <c r="AJ78" s="162"/>
      <c r="AK78" s="212"/>
      <c r="AL78" s="146"/>
      <c r="BL78" s="138"/>
      <c r="BM78" s="138"/>
      <c r="BN78" s="138"/>
      <c r="BO78" s="138"/>
      <c r="BP78" s="138"/>
      <c r="BQ78" s="138"/>
      <c r="BR78" s="138"/>
      <c r="BT78" s="143"/>
    </row>
    <row r="79" spans="1:72" ht="13.05" customHeight="1" x14ac:dyDescent="0.25">
      <c r="C79" s="209"/>
      <c r="D79" s="209"/>
      <c r="E79" s="171"/>
      <c r="F79" s="171"/>
      <c r="G79" s="171"/>
      <c r="H79" s="171"/>
      <c r="I79" s="171"/>
      <c r="J79" s="171"/>
      <c r="K79" s="290" t="str">
        <f>C87</f>
        <v>池内一優</v>
      </c>
      <c r="L79" s="291"/>
      <c r="M79" s="291"/>
      <c r="N79" s="291"/>
      <c r="O79" s="291"/>
      <c r="P79" s="292" t="str">
        <f>D87</f>
        <v>新居浜東高校</v>
      </c>
      <c r="Q79" s="292"/>
      <c r="R79" s="292"/>
      <c r="S79" s="292"/>
      <c r="T79" s="292"/>
      <c r="U79" s="292"/>
      <c r="V79" s="293"/>
      <c r="W79" s="211"/>
      <c r="X79" s="290" t="str">
        <f>C90</f>
        <v>尾藤陽向</v>
      </c>
      <c r="Y79" s="291"/>
      <c r="Z79" s="291"/>
      <c r="AA79" s="291"/>
      <c r="AB79" s="291"/>
      <c r="AC79" s="292" t="str">
        <f>D90</f>
        <v>土居中学校</v>
      </c>
      <c r="AD79" s="292"/>
      <c r="AE79" s="292"/>
      <c r="AF79" s="292"/>
      <c r="AG79" s="292"/>
      <c r="AH79" s="292"/>
      <c r="AI79" s="293"/>
      <c r="AJ79" s="198"/>
      <c r="AK79" s="198"/>
      <c r="AL79" s="146"/>
      <c r="BL79" s="138"/>
      <c r="BM79" s="138"/>
      <c r="BN79" s="138"/>
      <c r="BO79" s="138"/>
      <c r="BP79" s="138"/>
      <c r="BQ79" s="138"/>
      <c r="BR79" s="138"/>
      <c r="BT79" s="143"/>
    </row>
    <row r="80" spans="1:72" ht="13.05" customHeight="1" x14ac:dyDescent="0.2">
      <c r="K80" s="217" t="s">
        <v>27</v>
      </c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0"/>
      <c r="X80" s="215" t="s">
        <v>28</v>
      </c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2"/>
      <c r="AK80" s="212"/>
      <c r="BL80" s="138"/>
      <c r="BM80" s="138"/>
      <c r="BN80" s="138"/>
      <c r="BO80" s="138"/>
      <c r="BP80" s="138"/>
      <c r="BQ80" s="138"/>
      <c r="BR80" s="138"/>
    </row>
    <row r="81" spans="2:70" ht="13.05" customHeight="1" x14ac:dyDescent="0.2">
      <c r="K81" s="280" t="str">
        <f>C92</f>
        <v>鈴木華奈</v>
      </c>
      <c r="L81" s="281"/>
      <c r="M81" s="281"/>
      <c r="N81" s="281"/>
      <c r="O81" s="281"/>
      <c r="P81" s="282" t="str">
        <f>D92</f>
        <v>ﾊﾟﾝﾊﾟｰｽﾚﾝｼﾞｬｰ</v>
      </c>
      <c r="Q81" s="281"/>
      <c r="R81" s="281"/>
      <c r="S81" s="281"/>
      <c r="T81" s="281"/>
      <c r="U81" s="281"/>
      <c r="V81" s="283"/>
      <c r="W81" s="211"/>
      <c r="X81" s="355" t="s">
        <v>136</v>
      </c>
      <c r="Y81" s="356"/>
      <c r="Z81" s="356"/>
      <c r="AA81" s="356"/>
      <c r="AB81" s="356"/>
      <c r="AC81" s="356" t="s">
        <v>136</v>
      </c>
      <c r="AD81" s="356"/>
      <c r="AE81" s="356"/>
      <c r="AF81" s="356"/>
      <c r="AG81" s="356"/>
      <c r="AH81" s="356"/>
      <c r="AI81" s="448"/>
      <c r="AJ81" s="212"/>
      <c r="AK81" s="212"/>
      <c r="BL81" s="138"/>
      <c r="BM81" s="138"/>
      <c r="BN81" s="138"/>
      <c r="BO81" s="138"/>
      <c r="BP81" s="138"/>
      <c r="BQ81" s="138"/>
      <c r="BR81" s="138"/>
    </row>
    <row r="82" spans="2:70" ht="13.05" customHeight="1" x14ac:dyDescent="0.2">
      <c r="K82" s="290" t="str">
        <f>C93</f>
        <v>鎌田晴</v>
      </c>
      <c r="L82" s="291"/>
      <c r="M82" s="291"/>
      <c r="N82" s="291"/>
      <c r="O82" s="291"/>
      <c r="P82" s="292" t="str">
        <f>D93</f>
        <v>ﾊﾟﾝﾊﾟｰｽﾚﾝｼﾞｬｰ</v>
      </c>
      <c r="Q82" s="292"/>
      <c r="R82" s="292"/>
      <c r="S82" s="292"/>
      <c r="T82" s="292"/>
      <c r="U82" s="292"/>
      <c r="V82" s="293"/>
      <c r="W82" s="211"/>
      <c r="X82" s="357" t="s">
        <v>136</v>
      </c>
      <c r="Y82" s="358"/>
      <c r="Z82" s="358"/>
      <c r="AA82" s="358"/>
      <c r="AB82" s="358"/>
      <c r="AC82" s="449" t="s">
        <v>136</v>
      </c>
      <c r="AD82" s="449"/>
      <c r="AE82" s="449"/>
      <c r="AF82" s="449"/>
      <c r="AG82" s="449"/>
      <c r="AH82" s="449"/>
      <c r="AI82" s="450"/>
      <c r="AJ82" s="212"/>
      <c r="AK82" s="212"/>
      <c r="BL82" s="138"/>
      <c r="BM82" s="138"/>
      <c r="BN82" s="138"/>
      <c r="BO82" s="138"/>
      <c r="BP82" s="138"/>
      <c r="BQ82" s="138"/>
      <c r="BR82" s="138"/>
    </row>
    <row r="83" spans="2:70" ht="3" customHeight="1" thickBot="1" x14ac:dyDescent="0.25"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BL83" s="138"/>
      <c r="BM83" s="138"/>
      <c r="BN83" s="138"/>
      <c r="BO83" s="138"/>
      <c r="BP83" s="138"/>
      <c r="BQ83" s="138"/>
      <c r="BR83" s="138"/>
    </row>
    <row r="84" spans="2:70" ht="10.95" customHeight="1" x14ac:dyDescent="0.15">
      <c r="C84" s="294" t="s">
        <v>93</v>
      </c>
      <c r="D84" s="295"/>
      <c r="E84" s="298" t="str">
        <f>C86</f>
        <v>猪川ももか</v>
      </c>
      <c r="F84" s="299"/>
      <c r="G84" s="299"/>
      <c r="H84" s="300"/>
      <c r="I84" s="301" t="str">
        <f>C89</f>
        <v>續木友葵</v>
      </c>
      <c r="J84" s="299"/>
      <c r="K84" s="299"/>
      <c r="L84" s="300"/>
      <c r="M84" s="301" t="str">
        <f>C92</f>
        <v>鈴木華奈</v>
      </c>
      <c r="N84" s="299"/>
      <c r="O84" s="299"/>
      <c r="P84" s="300"/>
      <c r="Q84" s="301" t="str">
        <f>C95</f>
        <v>山中咲穂</v>
      </c>
      <c r="R84" s="299"/>
      <c r="S84" s="299"/>
      <c r="T84" s="300"/>
      <c r="U84" s="301" t="str">
        <f>C98</f>
        <v>合田直子</v>
      </c>
      <c r="V84" s="299"/>
      <c r="W84" s="299"/>
      <c r="X84" s="300"/>
      <c r="Y84" s="341" t="s">
        <v>0</v>
      </c>
      <c r="Z84" s="342"/>
      <c r="AA84" s="342"/>
      <c r="AB84" s="343"/>
      <c r="AC84" s="11"/>
      <c r="AD84" s="404" t="s">
        <v>2</v>
      </c>
      <c r="AE84" s="405"/>
      <c r="AF84" s="284" t="s">
        <v>3</v>
      </c>
      <c r="AG84" s="286"/>
      <c r="AH84" s="285"/>
      <c r="AI84" s="287" t="s">
        <v>4</v>
      </c>
      <c r="AJ84" s="288"/>
      <c r="AK84" s="289"/>
      <c r="BL84" s="138"/>
      <c r="BM84" s="138"/>
      <c r="BN84" s="138"/>
      <c r="BO84" s="138"/>
      <c r="BP84" s="138"/>
      <c r="BQ84" s="138"/>
      <c r="BR84" s="138"/>
    </row>
    <row r="85" spans="2:70" ht="10.95" customHeight="1" thickBot="1" x14ac:dyDescent="0.2">
      <c r="C85" s="296"/>
      <c r="D85" s="297"/>
      <c r="E85" s="314" t="str">
        <f>C87</f>
        <v>池内一優</v>
      </c>
      <c r="F85" s="315"/>
      <c r="G85" s="315"/>
      <c r="H85" s="316"/>
      <c r="I85" s="317" t="str">
        <f>C90</f>
        <v>尾藤陽向</v>
      </c>
      <c r="J85" s="315"/>
      <c r="K85" s="315"/>
      <c r="L85" s="316"/>
      <c r="M85" s="317" t="str">
        <f>C93</f>
        <v>鎌田晴</v>
      </c>
      <c r="N85" s="315"/>
      <c r="O85" s="315"/>
      <c r="P85" s="316"/>
      <c r="Q85" s="317" t="str">
        <f>C96</f>
        <v>滝本美玲</v>
      </c>
      <c r="R85" s="315"/>
      <c r="S85" s="315"/>
      <c r="T85" s="316"/>
      <c r="U85" s="317" t="str">
        <f>C99</f>
        <v>長原凪沙</v>
      </c>
      <c r="V85" s="315"/>
      <c r="W85" s="315"/>
      <c r="X85" s="316"/>
      <c r="Y85" s="344" t="s">
        <v>1</v>
      </c>
      <c r="Z85" s="345"/>
      <c r="AA85" s="345"/>
      <c r="AB85" s="346"/>
      <c r="AC85" s="11"/>
      <c r="AD85" s="59" t="s">
        <v>5</v>
      </c>
      <c r="AE85" s="58" t="s">
        <v>6</v>
      </c>
      <c r="AF85" s="59" t="s">
        <v>15</v>
      </c>
      <c r="AG85" s="58" t="s">
        <v>7</v>
      </c>
      <c r="AH85" s="57" t="s">
        <v>8</v>
      </c>
      <c r="AI85" s="58" t="s">
        <v>15</v>
      </c>
      <c r="AJ85" s="58" t="s">
        <v>7</v>
      </c>
      <c r="AK85" s="57" t="s">
        <v>8</v>
      </c>
      <c r="BL85" s="138"/>
      <c r="BM85" s="138"/>
      <c r="BN85" s="138"/>
      <c r="BO85" s="138"/>
      <c r="BP85" s="138"/>
      <c r="BQ85" s="138"/>
      <c r="BR85" s="138"/>
    </row>
    <row r="86" spans="2:70" ht="10.95" customHeight="1" x14ac:dyDescent="0.15">
      <c r="B86" s="138" t="s">
        <v>23</v>
      </c>
      <c r="C86" s="149" t="s">
        <v>105</v>
      </c>
      <c r="D86" s="150" t="s">
        <v>107</v>
      </c>
      <c r="E86" s="318"/>
      <c r="F86" s="319"/>
      <c r="G86" s="319"/>
      <c r="H86" s="320"/>
      <c r="I86" s="39">
        <v>21</v>
      </c>
      <c r="J86" s="29" t="str">
        <f>IF(I86="","","-")</f>
        <v>-</v>
      </c>
      <c r="K86" s="38">
        <v>13</v>
      </c>
      <c r="L86" s="347" t="str">
        <f>IF(I86&lt;&gt;"",IF(I86&gt;K86,IF(I87&gt;K87,"○",IF(I88&gt;K88,"○","×")),IF(I87&gt;K87,IF(I88&gt;K88,"○","×"),"×")),"")</f>
        <v>○</v>
      </c>
      <c r="M86" s="39">
        <v>21</v>
      </c>
      <c r="N86" s="56" t="str">
        <f t="shared" ref="N86:N91" si="12">IF(M86="","","-")</f>
        <v>-</v>
      </c>
      <c r="O86" s="55">
        <v>13</v>
      </c>
      <c r="P86" s="347" t="str">
        <f>IF(M86&lt;&gt;"",IF(M86&gt;O86,IF(M87&gt;O87,"○",IF(M88&gt;O88,"○","×")),IF(M87&gt;O87,IF(M88&gt;O88,"○","×"),"×")),"")</f>
        <v>○</v>
      </c>
      <c r="Q86" s="251"/>
      <c r="R86" s="252" t="str">
        <f t="shared" ref="R86:R94" si="13">IF(Q86="","","-")</f>
        <v/>
      </c>
      <c r="S86" s="253"/>
      <c r="T86" s="447" t="str">
        <f>IF(Q86&lt;&gt;"",IF(Q86&gt;S86,IF(Q87&gt;S87,"○",IF(Q88&gt;S88,"○","×")),IF(Q87&gt;S87,IF(Q88&gt;S88,"○","×"),"×")),"")</f>
        <v/>
      </c>
      <c r="U86" s="39">
        <v>18</v>
      </c>
      <c r="V86" s="56" t="str">
        <f t="shared" ref="V86:V97" si="14">IF(U86="","","-")</f>
        <v>-</v>
      </c>
      <c r="W86" s="55">
        <v>21</v>
      </c>
      <c r="X86" s="348" t="str">
        <f>IF(U86&lt;&gt;"",IF(U86&gt;W86,IF(U87&gt;W87,"○",IF(U88&gt;W88,"○","×")),IF(U87&gt;W87,IF(U88&gt;W88,"○","×"),"×")),"")</f>
        <v>×</v>
      </c>
      <c r="Y86" s="338" t="s">
        <v>133</v>
      </c>
      <c r="Z86" s="339"/>
      <c r="AA86" s="339"/>
      <c r="AB86" s="340"/>
      <c r="AC86" s="11"/>
      <c r="AD86" s="27"/>
      <c r="AE86" s="23"/>
      <c r="AF86" s="26"/>
      <c r="AG86" s="25"/>
      <c r="AH86" s="22"/>
      <c r="AI86" s="23"/>
      <c r="AJ86" s="23"/>
      <c r="AK86" s="22"/>
      <c r="BL86" s="138"/>
      <c r="BM86" s="138"/>
      <c r="BN86" s="138"/>
      <c r="BO86" s="138"/>
      <c r="BP86" s="138"/>
      <c r="BQ86" s="138"/>
      <c r="BR86" s="138"/>
    </row>
    <row r="87" spans="2:70" ht="10.95" customHeight="1" x14ac:dyDescent="0.15">
      <c r="B87" s="138" t="s">
        <v>33</v>
      </c>
      <c r="C87" s="149" t="s">
        <v>106</v>
      </c>
      <c r="D87" s="150" t="s">
        <v>108</v>
      </c>
      <c r="E87" s="321"/>
      <c r="F87" s="309"/>
      <c r="G87" s="309"/>
      <c r="H87" s="310"/>
      <c r="I87" s="39">
        <v>21</v>
      </c>
      <c r="J87" s="29" t="str">
        <f>IF(I87="","","-")</f>
        <v>-</v>
      </c>
      <c r="K87" s="54">
        <v>13</v>
      </c>
      <c r="L87" s="326"/>
      <c r="M87" s="39">
        <v>21</v>
      </c>
      <c r="N87" s="29" t="str">
        <f t="shared" si="12"/>
        <v>-</v>
      </c>
      <c r="O87" s="38">
        <v>8</v>
      </c>
      <c r="P87" s="326"/>
      <c r="Q87" s="243"/>
      <c r="R87" s="242" t="str">
        <f t="shared" si="13"/>
        <v/>
      </c>
      <c r="S87" s="244"/>
      <c r="T87" s="359"/>
      <c r="U87" s="39">
        <v>14</v>
      </c>
      <c r="V87" s="29" t="str">
        <f t="shared" si="14"/>
        <v>-</v>
      </c>
      <c r="W87" s="38">
        <v>21</v>
      </c>
      <c r="X87" s="337"/>
      <c r="Y87" s="333"/>
      <c r="Z87" s="334"/>
      <c r="AA87" s="334"/>
      <c r="AB87" s="335"/>
      <c r="AC87" s="11"/>
      <c r="AD87" s="27">
        <f>COUNTIF(E86:X88,"○")</f>
        <v>2</v>
      </c>
      <c r="AE87" s="23">
        <f>COUNTIF(E86:X88,"×")</f>
        <v>1</v>
      </c>
      <c r="AF87" s="26">
        <f>(IF((E86&gt;G86),1,0))+(IF((E87&gt;G87),1,0))+(IF((E88&gt;G88),1,0))+(IF((I86&gt;K86),1,0))+(IF((I87&gt;K87),1,0))+(IF((I88&gt;K88),1,0))+(IF((M86&gt;O86),1,0))+(IF((M87&gt;O87),1,0))+(IF((M88&gt;O88),1,0))+(IF((Q86&gt;S86),1,0))+(IF((Q87&gt;S87),1,0))+(IF((Q88&gt;S88),1,0))+(IF((U86&gt;W86),1,0))+(IF((U87&gt;W87),1,0))+(IF((U88&gt;W88),1,0))</f>
        <v>4</v>
      </c>
      <c r="AG87" s="25">
        <f>(IF((E86&lt;G86),1,0))+(IF((E87&lt;G87),1,0))+(IF((E88&lt;G88),1,0))+(IF((I86&lt;K86),1,0))+(IF((I87&lt;K87),1,0))+(IF((I88&lt;K88),1,0))+(IF((M86&lt;O86),1,0))+(IF((M87&lt;O87),1,0))+(IF((M88&lt;O88),1,0))+(IF((Q86&lt;S86),1,0))+(IF((Q87&lt;S87),1,0))+(IF((Q88&lt;S88),1,0))+(IF((U86&lt;W86),1,0))+(IF((U87&lt;W87),1,0))+(IF((U88&lt;W88),1,0))</f>
        <v>2</v>
      </c>
      <c r="AH87" s="24">
        <f>AF87-AG87</f>
        <v>2</v>
      </c>
      <c r="AI87" s="23">
        <f>SUM(E86:E88,I86:I88,M86:M88,Q86:Q88,U86:U88)</f>
        <v>116</v>
      </c>
      <c r="AJ87" s="23">
        <f>SUM(G86:G88,K86:K88,O86:O88,S86:S88,W86:W88)</f>
        <v>89</v>
      </c>
      <c r="AK87" s="22">
        <f>AI87-AJ87</f>
        <v>27</v>
      </c>
      <c r="BL87" s="138"/>
      <c r="BM87" s="138"/>
      <c r="BN87" s="138"/>
      <c r="BO87" s="138"/>
      <c r="BP87" s="138"/>
      <c r="BQ87" s="138"/>
      <c r="BR87" s="138"/>
    </row>
    <row r="88" spans="2:70" ht="10.95" customHeight="1" x14ac:dyDescent="0.15">
      <c r="C88" s="152"/>
      <c r="D88" s="153"/>
      <c r="E88" s="322"/>
      <c r="F88" s="312"/>
      <c r="G88" s="312"/>
      <c r="H88" s="313"/>
      <c r="I88" s="51"/>
      <c r="J88" s="29" t="str">
        <f>IF(I88="","","-")</f>
        <v/>
      </c>
      <c r="K88" s="49"/>
      <c r="L88" s="327"/>
      <c r="M88" s="51"/>
      <c r="N88" s="50" t="str">
        <f t="shared" si="12"/>
        <v/>
      </c>
      <c r="O88" s="49"/>
      <c r="P88" s="326"/>
      <c r="Q88" s="243"/>
      <c r="R88" s="242" t="str">
        <f t="shared" si="13"/>
        <v/>
      </c>
      <c r="S88" s="244"/>
      <c r="T88" s="359"/>
      <c r="U88" s="39"/>
      <c r="V88" s="29" t="str">
        <f t="shared" si="14"/>
        <v/>
      </c>
      <c r="W88" s="38"/>
      <c r="X88" s="337"/>
      <c r="Y88" s="10">
        <f>AD87</f>
        <v>2</v>
      </c>
      <c r="Z88" s="9" t="s">
        <v>9</v>
      </c>
      <c r="AA88" s="9">
        <f>AE87</f>
        <v>1</v>
      </c>
      <c r="AB88" s="8" t="s">
        <v>6</v>
      </c>
      <c r="AC88" s="11"/>
      <c r="AD88" s="27"/>
      <c r="AE88" s="23"/>
      <c r="AF88" s="26"/>
      <c r="AG88" s="25"/>
      <c r="AH88" s="22"/>
      <c r="AI88" s="23"/>
      <c r="AJ88" s="23"/>
      <c r="AK88" s="22"/>
      <c r="BL88" s="138"/>
      <c r="BM88" s="138"/>
      <c r="BN88" s="138"/>
      <c r="BO88" s="138"/>
      <c r="BP88" s="138"/>
      <c r="BQ88" s="138"/>
      <c r="BR88" s="138"/>
    </row>
    <row r="89" spans="2:70" ht="10.95" customHeight="1" x14ac:dyDescent="0.15">
      <c r="B89" s="138" t="s">
        <v>23</v>
      </c>
      <c r="C89" s="149" t="s">
        <v>49</v>
      </c>
      <c r="D89" s="154" t="s">
        <v>108</v>
      </c>
      <c r="E89" s="31">
        <f>IF(K86="","",K86)</f>
        <v>13</v>
      </c>
      <c r="F89" s="29" t="str">
        <f t="shared" ref="F89:F100" si="15">IF(E89="","","-")</f>
        <v>-</v>
      </c>
      <c r="G89" s="28">
        <f>IF(I86="","",I86)</f>
        <v>21</v>
      </c>
      <c r="H89" s="302" t="str">
        <f>IF(L86="","",IF(L86="○","×",IF(L86="×","○")))</f>
        <v>×</v>
      </c>
      <c r="I89" s="305"/>
      <c r="J89" s="306"/>
      <c r="K89" s="306"/>
      <c r="L89" s="307"/>
      <c r="M89" s="39">
        <v>17</v>
      </c>
      <c r="N89" s="29" t="str">
        <f t="shared" si="12"/>
        <v>-</v>
      </c>
      <c r="O89" s="38">
        <v>21</v>
      </c>
      <c r="P89" s="325" t="str">
        <f>IF(M89&lt;&gt;"",IF(M89&gt;O89,IF(M90&gt;O90,"○",IF(M91&gt;O91,"○","×")),IF(M90&gt;O90,IF(M91&gt;O91,"○","×"),"×")),"")</f>
        <v>×</v>
      </c>
      <c r="Q89" s="240"/>
      <c r="R89" s="239" t="str">
        <f t="shared" si="13"/>
        <v/>
      </c>
      <c r="S89" s="241"/>
      <c r="T89" s="361" t="str">
        <f>IF(Q89&lt;&gt;"",IF(Q89&gt;S89,IF(Q90&gt;S90,"○",IF(Q91&gt;S91,"○","×")),IF(Q90&gt;S90,IF(Q91&gt;S91,"○","×"),"×")),"")</f>
        <v/>
      </c>
      <c r="U89" s="41">
        <v>14</v>
      </c>
      <c r="V89" s="34" t="str">
        <f t="shared" si="14"/>
        <v>-</v>
      </c>
      <c r="W89" s="40">
        <v>21</v>
      </c>
      <c r="X89" s="336" t="str">
        <f>IF(U89&lt;&gt;"",IF(U89&gt;W89,IF(U90&gt;W90,"○",IF(U91&gt;W91,"○","×")),IF(U90&gt;W90,IF(U91&gt;W91,"○","×"),"×")),"")</f>
        <v>×</v>
      </c>
      <c r="Y89" s="330" t="s">
        <v>135</v>
      </c>
      <c r="Z89" s="331"/>
      <c r="AA89" s="331"/>
      <c r="AB89" s="332"/>
      <c r="AC89" s="11"/>
      <c r="AD89" s="47"/>
      <c r="AE89" s="44"/>
      <c r="AF89" s="46"/>
      <c r="AG89" s="45"/>
      <c r="AH89" s="43"/>
      <c r="AI89" s="44"/>
      <c r="AJ89" s="44"/>
      <c r="AK89" s="43"/>
      <c r="BL89" s="138"/>
      <c r="BM89" s="138"/>
      <c r="BN89" s="138"/>
      <c r="BO89" s="138"/>
      <c r="BP89" s="138"/>
      <c r="BQ89" s="138"/>
      <c r="BR89" s="138"/>
    </row>
    <row r="90" spans="2:70" ht="10.95" customHeight="1" x14ac:dyDescent="0.15">
      <c r="B90" s="138" t="s">
        <v>33</v>
      </c>
      <c r="C90" s="149" t="s">
        <v>109</v>
      </c>
      <c r="D90" s="150" t="s">
        <v>110</v>
      </c>
      <c r="E90" s="31">
        <f>IF(K87="","",K87)</f>
        <v>13</v>
      </c>
      <c r="F90" s="29" t="str">
        <f t="shared" si="15"/>
        <v>-</v>
      </c>
      <c r="G90" s="28">
        <f>IF(I87="","",I87)</f>
        <v>21</v>
      </c>
      <c r="H90" s="303" t="str">
        <f>IF(J87="","",J87)</f>
        <v>-</v>
      </c>
      <c r="I90" s="308"/>
      <c r="J90" s="309"/>
      <c r="K90" s="309"/>
      <c r="L90" s="310"/>
      <c r="M90" s="39">
        <v>21</v>
      </c>
      <c r="N90" s="29" t="str">
        <f t="shared" si="12"/>
        <v>-</v>
      </c>
      <c r="O90" s="38">
        <v>14</v>
      </c>
      <c r="P90" s="326"/>
      <c r="Q90" s="243"/>
      <c r="R90" s="242" t="str">
        <f t="shared" si="13"/>
        <v/>
      </c>
      <c r="S90" s="244"/>
      <c r="T90" s="359"/>
      <c r="U90" s="39">
        <v>10</v>
      </c>
      <c r="V90" s="29" t="str">
        <f t="shared" si="14"/>
        <v>-</v>
      </c>
      <c r="W90" s="38">
        <v>21</v>
      </c>
      <c r="X90" s="337"/>
      <c r="Y90" s="333"/>
      <c r="Z90" s="334"/>
      <c r="AA90" s="334"/>
      <c r="AB90" s="335"/>
      <c r="AC90" s="11"/>
      <c r="AD90" s="27">
        <f>COUNTIF(E89:X91,"○")</f>
        <v>0</v>
      </c>
      <c r="AE90" s="23">
        <f>COUNTIF(E89:X91,"×")</f>
        <v>3</v>
      </c>
      <c r="AF90" s="26">
        <f>(IF((E89&gt;G89),1,0))+(IF((E90&gt;G90),1,0))+(IF((E91&gt;G91),1,0))+(IF((I89&gt;K89),1,0))+(IF((I90&gt;K90),1,0))+(IF((I91&gt;K91),1,0))+(IF((M89&gt;O89),1,0))+(IF((M90&gt;O90),1,0))+(IF((M91&gt;O91),1,0))+(IF((Q89&gt;S89),1,0))+(IF((Q90&gt;S90),1,0))+(IF((Q91&gt;S91),1,0))+(IF((U89&gt;W89),1,0))+(IF((U90&gt;W90),1,0))+(IF((U91&gt;W91),1,0))</f>
        <v>1</v>
      </c>
      <c r="AG90" s="25">
        <f>(IF((E89&lt;G89),1,0))+(IF((E90&lt;G90),1,0))+(IF((E91&lt;G91),1,0))+(IF((I89&lt;K89),1,0))+(IF((I90&lt;K90),1,0))+(IF((I91&lt;K91),1,0))+(IF((M89&lt;O89),1,0))+(IF((M90&lt;O90),1,0))+(IF((M91&lt;O91),1,0))+(IF((Q89&lt;S89),1,0))+(IF((Q90&lt;S90),1,0))+(IF((Q91&lt;S91),1,0))+(IF((U89&lt;W89),1,0))+(IF((U90&lt;W90),1,0))+(IF((U91&lt;W91),1,0))</f>
        <v>6</v>
      </c>
      <c r="AH90" s="24">
        <f>AF90-AG90</f>
        <v>-5</v>
      </c>
      <c r="AI90" s="23">
        <f>SUM(E89:E91,I89:I91,M89:M91,Q89:Q91,U89:U91)</f>
        <v>100</v>
      </c>
      <c r="AJ90" s="23">
        <f>SUM(G89:G91,K89:K91,O89:O91,S89:S91,W89:W91)</f>
        <v>140</v>
      </c>
      <c r="AK90" s="22">
        <f>AI90-AJ90</f>
        <v>-40</v>
      </c>
      <c r="BL90" s="138"/>
      <c r="BM90" s="138"/>
      <c r="BN90" s="138"/>
      <c r="BO90" s="138"/>
      <c r="BP90" s="138"/>
      <c r="BQ90" s="138"/>
      <c r="BR90" s="138"/>
    </row>
    <row r="91" spans="2:70" ht="10.95" customHeight="1" x14ac:dyDescent="0.15">
      <c r="C91" s="152"/>
      <c r="D91" s="155"/>
      <c r="E91" s="53" t="str">
        <f>IF(K88="","",K88)</f>
        <v/>
      </c>
      <c r="F91" s="29" t="str">
        <f t="shared" si="15"/>
        <v/>
      </c>
      <c r="G91" s="52" t="str">
        <f>IF(I88="","",I88)</f>
        <v/>
      </c>
      <c r="H91" s="304" t="str">
        <f>IF(J88="","",J88)</f>
        <v/>
      </c>
      <c r="I91" s="311"/>
      <c r="J91" s="312"/>
      <c r="K91" s="312"/>
      <c r="L91" s="313"/>
      <c r="M91" s="51">
        <v>12</v>
      </c>
      <c r="N91" s="29" t="str">
        <f t="shared" si="12"/>
        <v>-</v>
      </c>
      <c r="O91" s="49">
        <v>21</v>
      </c>
      <c r="P91" s="327"/>
      <c r="Q91" s="246"/>
      <c r="R91" s="245" t="str">
        <f t="shared" si="13"/>
        <v/>
      </c>
      <c r="S91" s="247"/>
      <c r="T91" s="360"/>
      <c r="U91" s="51"/>
      <c r="V91" s="50" t="str">
        <f t="shared" si="14"/>
        <v/>
      </c>
      <c r="W91" s="49"/>
      <c r="X91" s="337"/>
      <c r="Y91" s="10">
        <f>AD90</f>
        <v>0</v>
      </c>
      <c r="Z91" s="9" t="s">
        <v>9</v>
      </c>
      <c r="AA91" s="9">
        <f>AE90</f>
        <v>3</v>
      </c>
      <c r="AB91" s="8" t="s">
        <v>6</v>
      </c>
      <c r="AC91" s="11"/>
      <c r="AD91" s="16"/>
      <c r="AE91" s="13"/>
      <c r="AF91" s="15"/>
      <c r="AG91" s="14"/>
      <c r="AH91" s="12"/>
      <c r="AI91" s="13"/>
      <c r="AJ91" s="13"/>
      <c r="AK91" s="12"/>
      <c r="BL91" s="138"/>
      <c r="BM91" s="138"/>
      <c r="BN91" s="138"/>
      <c r="BO91" s="138"/>
      <c r="BP91" s="138"/>
      <c r="BQ91" s="138"/>
      <c r="BR91" s="138"/>
    </row>
    <row r="92" spans="2:70" ht="10.95" customHeight="1" x14ac:dyDescent="0.15">
      <c r="B92" s="138" t="s">
        <v>23</v>
      </c>
      <c r="C92" s="156" t="s">
        <v>94</v>
      </c>
      <c r="D92" s="154" t="s">
        <v>68</v>
      </c>
      <c r="E92" s="31">
        <f>IF(O86="","",O86)</f>
        <v>13</v>
      </c>
      <c r="F92" s="34" t="str">
        <f t="shared" si="15"/>
        <v>-</v>
      </c>
      <c r="G92" s="28">
        <f>IF(M86="","",M86)</f>
        <v>21</v>
      </c>
      <c r="H92" s="302" t="str">
        <f>IF(P86="","",IF(P86="○","×",IF(P86="×","○")))</f>
        <v>×</v>
      </c>
      <c r="I92" s="30">
        <f>IF(O89="","",O89)</f>
        <v>21</v>
      </c>
      <c r="J92" s="29" t="str">
        <f t="shared" ref="J92:J100" si="16">IF(I92="","","-")</f>
        <v>-</v>
      </c>
      <c r="K92" s="28">
        <f>IF(M89="","",M89)</f>
        <v>17</v>
      </c>
      <c r="L92" s="302" t="str">
        <f>IF(P89="","",IF(P89="○","×",IF(P89="×","○")))</f>
        <v>○</v>
      </c>
      <c r="M92" s="305"/>
      <c r="N92" s="306"/>
      <c r="O92" s="306"/>
      <c r="P92" s="307"/>
      <c r="Q92" s="243"/>
      <c r="R92" s="242" t="str">
        <f t="shared" si="13"/>
        <v/>
      </c>
      <c r="S92" s="244"/>
      <c r="T92" s="359" t="str">
        <f>IF(Q92&lt;&gt;"",IF(Q92&gt;S92,IF(Q93&gt;S93,"○",IF(Q94&gt;S94,"○","×")),IF(Q93&gt;S93,IF(Q94&gt;S94,"○","×"),"×")),"")</f>
        <v/>
      </c>
      <c r="U92" s="39">
        <v>16</v>
      </c>
      <c r="V92" s="29" t="str">
        <f t="shared" si="14"/>
        <v>-</v>
      </c>
      <c r="W92" s="38">
        <v>21</v>
      </c>
      <c r="X92" s="336" t="str">
        <f>IF(U92&lt;&gt;"",IF(U92&gt;W92,IF(U93&gt;W93,"○",IF(U94&gt;W94,"○","×")),IF(U93&gt;W93,IF(U94&gt;W94,"○","×"),"×")),"")</f>
        <v>×</v>
      </c>
      <c r="Y92" s="330" t="s">
        <v>134</v>
      </c>
      <c r="Z92" s="331"/>
      <c r="AA92" s="331"/>
      <c r="AB92" s="332"/>
      <c r="AC92" s="11"/>
      <c r="AD92" s="27"/>
      <c r="AE92" s="23"/>
      <c r="AF92" s="26"/>
      <c r="AG92" s="25"/>
      <c r="AH92" s="22"/>
      <c r="AI92" s="23"/>
      <c r="AJ92" s="23"/>
      <c r="AK92" s="22"/>
      <c r="BL92" s="138"/>
      <c r="BM92" s="138"/>
      <c r="BN92" s="138"/>
      <c r="BO92" s="138"/>
      <c r="BP92" s="138"/>
      <c r="BQ92" s="138"/>
      <c r="BR92" s="138"/>
    </row>
    <row r="93" spans="2:70" ht="10.95" customHeight="1" x14ac:dyDescent="0.15">
      <c r="B93" s="138" t="s">
        <v>34</v>
      </c>
      <c r="C93" s="156" t="s">
        <v>95</v>
      </c>
      <c r="D93" s="150" t="s">
        <v>68</v>
      </c>
      <c r="E93" s="31">
        <f>IF(O87="","",O87)</f>
        <v>8</v>
      </c>
      <c r="F93" s="29" t="str">
        <f t="shared" si="15"/>
        <v>-</v>
      </c>
      <c r="G93" s="28">
        <f>IF(M87="","",M87)</f>
        <v>21</v>
      </c>
      <c r="H93" s="303" t="str">
        <f>IF(J90="","",J90)</f>
        <v/>
      </c>
      <c r="I93" s="30">
        <f>IF(O90="","",O90)</f>
        <v>14</v>
      </c>
      <c r="J93" s="29" t="str">
        <f t="shared" si="16"/>
        <v>-</v>
      </c>
      <c r="K93" s="28">
        <f>IF(M90="","",M90)</f>
        <v>21</v>
      </c>
      <c r="L93" s="303" t="str">
        <f>IF(N90="","",N90)</f>
        <v>-</v>
      </c>
      <c r="M93" s="308"/>
      <c r="N93" s="309"/>
      <c r="O93" s="309"/>
      <c r="P93" s="310"/>
      <c r="Q93" s="243"/>
      <c r="R93" s="242" t="str">
        <f t="shared" si="13"/>
        <v/>
      </c>
      <c r="S93" s="244"/>
      <c r="T93" s="359"/>
      <c r="U93" s="39">
        <v>11</v>
      </c>
      <c r="V93" s="29" t="str">
        <f t="shared" si="14"/>
        <v>-</v>
      </c>
      <c r="W93" s="38">
        <v>21</v>
      </c>
      <c r="X93" s="337"/>
      <c r="Y93" s="333"/>
      <c r="Z93" s="334"/>
      <c r="AA93" s="334"/>
      <c r="AB93" s="335"/>
      <c r="AC93" s="11"/>
      <c r="AD93" s="27">
        <f>COUNTIF(E92:X94,"○")</f>
        <v>1</v>
      </c>
      <c r="AE93" s="23">
        <f>COUNTIF(E92:X94,"×")</f>
        <v>2</v>
      </c>
      <c r="AF93" s="26">
        <f>(IF((E92&gt;G92),1,0))+(IF((E93&gt;G93),1,0))+(IF((E94&gt;G94),1,0))+(IF((I92&gt;K92),1,0))+(IF((I93&gt;K93),1,0))+(IF((I94&gt;K94),1,0))+(IF((M92&gt;O92),1,0))+(IF((M93&gt;O93),1,0))+(IF((M94&gt;O94),1,0))+(IF((Q92&gt;S92),1,0))+(IF((Q93&gt;S93),1,0))+(IF((Q94&gt;S94),1,0))+(IF((U92&gt;W92),1,0))+(IF((U93&gt;W93),1,0))+(IF((U94&gt;W94),1,0))</f>
        <v>2</v>
      </c>
      <c r="AG93" s="25">
        <f>(IF((E92&lt;G92),1,0))+(IF((E93&lt;G93),1,0))+(IF((E94&lt;G94),1,0))+(IF((I92&lt;K92),1,0))+(IF((I93&lt;K93),1,0))+(IF((I94&lt;K94),1,0))+(IF((M92&lt;O92),1,0))+(IF((M93&lt;O93),1,0))+(IF((M94&lt;O94),1,0))+(IF((Q92&lt;S92),1,0))+(IF((Q93&lt;S93),1,0))+(IF((Q94&lt;S94),1,0))+(IF((U92&lt;W92),1,0))+(IF((U93&lt;W93),1,0))+(IF((U94&lt;W94),1,0))</f>
        <v>5</v>
      </c>
      <c r="AH93" s="24">
        <f>AF93-AG93</f>
        <v>-3</v>
      </c>
      <c r="AI93" s="23">
        <f>SUM(E92:E94,I92:I94,M92:M94,Q92:Q94,U92:U94)</f>
        <v>104</v>
      </c>
      <c r="AJ93" s="23">
        <f>SUM(G92:G94,K92:K94,O92:O94,S92:S94,W92:W94)</f>
        <v>134</v>
      </c>
      <c r="AK93" s="22">
        <f>AI93-AJ93</f>
        <v>-30</v>
      </c>
      <c r="BL93" s="138"/>
      <c r="BM93" s="138"/>
      <c r="BN93" s="138"/>
      <c r="BO93" s="138"/>
      <c r="BP93" s="138"/>
      <c r="BQ93" s="138"/>
      <c r="BR93" s="138"/>
    </row>
    <row r="94" spans="2:70" ht="10.95" customHeight="1" x14ac:dyDescent="0.15">
      <c r="C94" s="152"/>
      <c r="D94" s="153"/>
      <c r="E94" s="31" t="str">
        <f>IF(O88="","",O88)</f>
        <v/>
      </c>
      <c r="F94" s="29" t="str">
        <f t="shared" si="15"/>
        <v/>
      </c>
      <c r="G94" s="28" t="str">
        <f>IF(M88="","",M88)</f>
        <v/>
      </c>
      <c r="H94" s="303" t="str">
        <f>IF(J91="","",J91)</f>
        <v/>
      </c>
      <c r="I94" s="30">
        <f>IF(O91="","",O91)</f>
        <v>21</v>
      </c>
      <c r="J94" s="29" t="str">
        <f t="shared" si="16"/>
        <v>-</v>
      </c>
      <c r="K94" s="28">
        <f>IF(M91="","",M91)</f>
        <v>12</v>
      </c>
      <c r="L94" s="303" t="str">
        <f>IF(N91="","",N91)</f>
        <v>-</v>
      </c>
      <c r="M94" s="308"/>
      <c r="N94" s="309"/>
      <c r="O94" s="309"/>
      <c r="P94" s="310"/>
      <c r="Q94" s="243"/>
      <c r="R94" s="242" t="str">
        <f t="shared" si="13"/>
        <v/>
      </c>
      <c r="S94" s="244"/>
      <c r="T94" s="360"/>
      <c r="U94" s="39"/>
      <c r="V94" s="29" t="str">
        <f t="shared" si="14"/>
        <v/>
      </c>
      <c r="W94" s="38"/>
      <c r="X94" s="349"/>
      <c r="Y94" s="10">
        <f>AD93</f>
        <v>1</v>
      </c>
      <c r="Z94" s="9" t="s">
        <v>9</v>
      </c>
      <c r="AA94" s="9">
        <f>AE93</f>
        <v>2</v>
      </c>
      <c r="AB94" s="8" t="s">
        <v>6</v>
      </c>
      <c r="AC94" s="11"/>
      <c r="AD94" s="27"/>
      <c r="AE94" s="23"/>
      <c r="AF94" s="26"/>
      <c r="AG94" s="25"/>
      <c r="AH94" s="22"/>
      <c r="AI94" s="23"/>
      <c r="AJ94" s="23"/>
      <c r="AK94" s="22"/>
      <c r="BL94" s="138"/>
      <c r="BM94" s="138"/>
      <c r="BN94" s="138"/>
      <c r="BO94" s="138"/>
      <c r="BP94" s="138"/>
      <c r="BQ94" s="138"/>
      <c r="BR94" s="138"/>
    </row>
    <row r="95" spans="2:70" ht="10.95" customHeight="1" x14ac:dyDescent="0.15">
      <c r="B95" s="138" t="s">
        <v>23</v>
      </c>
      <c r="C95" s="149" t="s">
        <v>96</v>
      </c>
      <c r="D95" s="154" t="s">
        <v>98</v>
      </c>
      <c r="E95" s="238" t="str">
        <f>IF(S86="","",S86)</f>
        <v/>
      </c>
      <c r="F95" s="239" t="str">
        <f t="shared" si="15"/>
        <v/>
      </c>
      <c r="G95" s="220" t="str">
        <f>IF(Q86="","",Q86)</f>
        <v/>
      </c>
      <c r="H95" s="306" t="str">
        <f>IF(T86="","",IF(T86="○","×",IF(T86="×","○")))</f>
        <v/>
      </c>
      <c r="I95" s="219" t="str">
        <f>IF(S89="","",S89)</f>
        <v/>
      </c>
      <c r="J95" s="239" t="str">
        <f t="shared" si="16"/>
        <v/>
      </c>
      <c r="K95" s="220" t="str">
        <f>IF(Q89="","",Q89)</f>
        <v/>
      </c>
      <c r="L95" s="307" t="str">
        <f>IF(T89="","",IF(T89="○","×",IF(T89="×","○")))</f>
        <v/>
      </c>
      <c r="M95" s="220" t="str">
        <f>IF(S92="","",S92)</f>
        <v/>
      </c>
      <c r="N95" s="239" t="str">
        <f t="shared" ref="N95:N100" si="17">IF(M95="","","-")</f>
        <v/>
      </c>
      <c r="O95" s="220" t="str">
        <f>IF(Q92="","",Q92)</f>
        <v/>
      </c>
      <c r="P95" s="307" t="str">
        <f>IF(T92="","",IF(T92="○","×",IF(T92="×","○")))</f>
        <v/>
      </c>
      <c r="Q95" s="305"/>
      <c r="R95" s="306"/>
      <c r="S95" s="306"/>
      <c r="T95" s="307"/>
      <c r="U95" s="240"/>
      <c r="V95" s="239" t="str">
        <f t="shared" si="14"/>
        <v/>
      </c>
      <c r="W95" s="241"/>
      <c r="X95" s="372" t="str">
        <f>IF(U95&lt;&gt;"",IF(U95&gt;W95,IF(U96&gt;W96,"○",IF(U97&gt;W97,"○","×")),IF(U96&gt;W96,IF(U97&gt;W97,"○","×"),"×")),"")</f>
        <v/>
      </c>
      <c r="Y95" s="366" t="s">
        <v>131</v>
      </c>
      <c r="Z95" s="367"/>
      <c r="AA95" s="367"/>
      <c r="AB95" s="368"/>
      <c r="AC95" s="11"/>
      <c r="AD95" s="47"/>
      <c r="AE95" s="44"/>
      <c r="AF95" s="46"/>
      <c r="AG95" s="45"/>
      <c r="AH95" s="43"/>
      <c r="AI95" s="44"/>
      <c r="AJ95" s="44"/>
      <c r="AK95" s="43"/>
      <c r="BL95" s="138"/>
      <c r="BM95" s="138"/>
      <c r="BN95" s="138"/>
      <c r="BO95" s="138"/>
      <c r="BP95" s="138"/>
      <c r="BQ95" s="138"/>
      <c r="BR95" s="138"/>
    </row>
    <row r="96" spans="2:70" ht="10.95" customHeight="1" x14ac:dyDescent="0.15">
      <c r="B96" s="138" t="s">
        <v>34</v>
      </c>
      <c r="C96" s="149" t="s">
        <v>97</v>
      </c>
      <c r="D96" s="150" t="s">
        <v>98</v>
      </c>
      <c r="E96" s="227" t="str">
        <f>IF(S87="","",S87)</f>
        <v/>
      </c>
      <c r="F96" s="242" t="str">
        <f t="shared" si="15"/>
        <v/>
      </c>
      <c r="G96" s="222" t="str">
        <f>IF(Q87="","",Q87)</f>
        <v/>
      </c>
      <c r="H96" s="363" t="str">
        <f>IF(J93="","",J93)</f>
        <v>-</v>
      </c>
      <c r="I96" s="221" t="str">
        <f>IF(S90="","",S90)</f>
        <v/>
      </c>
      <c r="J96" s="242" t="str">
        <f t="shared" si="16"/>
        <v/>
      </c>
      <c r="K96" s="222" t="str">
        <f>IF(Q90="","",Q90)</f>
        <v/>
      </c>
      <c r="L96" s="362" t="str">
        <f>IF(N93="","",N93)</f>
        <v/>
      </c>
      <c r="M96" s="222" t="str">
        <f>IF(S93="","",S93)</f>
        <v/>
      </c>
      <c r="N96" s="242" t="str">
        <f t="shared" si="17"/>
        <v/>
      </c>
      <c r="O96" s="222" t="str">
        <f>IF(Q93="","",Q93)</f>
        <v/>
      </c>
      <c r="P96" s="362" t="str">
        <f>IF(R93="","",R93)</f>
        <v/>
      </c>
      <c r="Q96" s="308"/>
      <c r="R96" s="309"/>
      <c r="S96" s="309"/>
      <c r="T96" s="310"/>
      <c r="U96" s="243"/>
      <c r="V96" s="242" t="str">
        <f t="shared" si="14"/>
        <v/>
      </c>
      <c r="W96" s="244"/>
      <c r="X96" s="373"/>
      <c r="Y96" s="369"/>
      <c r="Z96" s="370"/>
      <c r="AA96" s="370"/>
      <c r="AB96" s="371"/>
      <c r="AC96" s="11"/>
      <c r="AD96" s="27">
        <f>COUNTIF(E95:X97,"○")</f>
        <v>0</v>
      </c>
      <c r="AE96" s="23">
        <f>COUNTIF(E95:X97,"×")</f>
        <v>0</v>
      </c>
      <c r="AF96" s="26">
        <f>(IF((E95&gt;G95),1,0))+(IF((E96&gt;G96),1,0))+(IF((E97&gt;G97),1,0))+(IF((I95&gt;K95),1,0))+(IF((I96&gt;K96),1,0))+(IF((I97&gt;K97),1,0))+(IF((M95&gt;O95),1,0))+(IF((M96&gt;O96),1,0))+(IF((M97&gt;O97),1,0))+(IF((Q95&gt;S95),1,0))+(IF((Q96&gt;S96),1,0))+(IF((Q97&gt;S97),1,0))+(IF((U95&gt;W95),1,0))+(IF((U96&gt;W96),1,0))+(IF((U97&gt;W97),1,0))</f>
        <v>0</v>
      </c>
      <c r="AG96" s="25">
        <f>(IF((E95&lt;G95),1,0))+(IF((E96&lt;G96),1,0))+(IF((E97&lt;G97),1,0))+(IF((I95&lt;K95),1,0))+(IF((I96&lt;K96),1,0))+(IF((I97&lt;K97),1,0))+(IF((M95&lt;O95),1,0))+(IF((M96&lt;O96),1,0))+(IF((M97&lt;O97),1,0))+(IF((Q95&lt;S95),1,0))+(IF((Q96&lt;S96),1,0))+(IF((Q97&lt;S97),1,0))+(IF((U95&lt;W95),1,0))+(IF((U96&lt;W96),1,0))+(IF((U97&lt;W97),1,0))</f>
        <v>0</v>
      </c>
      <c r="AH96" s="24">
        <f>AF96-AG96</f>
        <v>0</v>
      </c>
      <c r="AI96" s="23">
        <f>SUM(E95:E97,I95:I97,M95:M97,Q95:Q97,U95:U97)</f>
        <v>0</v>
      </c>
      <c r="AJ96" s="23">
        <f>SUM(G95:G97,K95:K97,O95:O97,S95:S97,W95:W97)</f>
        <v>0</v>
      </c>
      <c r="AK96" s="22">
        <f>AI96-AJ96</f>
        <v>0</v>
      </c>
      <c r="BL96" s="138"/>
      <c r="BM96" s="138"/>
      <c r="BN96" s="138"/>
      <c r="BO96" s="138"/>
      <c r="BP96" s="138"/>
      <c r="BQ96" s="138"/>
      <c r="BR96" s="138"/>
    </row>
    <row r="97" spans="1:72" ht="10.95" customHeight="1" x14ac:dyDescent="0.15">
      <c r="C97" s="156"/>
      <c r="D97" s="153"/>
      <c r="E97" s="228" t="str">
        <f>IF(S88="","",S88)</f>
        <v/>
      </c>
      <c r="F97" s="245" t="str">
        <f t="shared" si="15"/>
        <v/>
      </c>
      <c r="G97" s="226" t="str">
        <f>IF(Q88="","",Q88)</f>
        <v/>
      </c>
      <c r="H97" s="364" t="str">
        <f>IF(J94="","",J94)</f>
        <v>-</v>
      </c>
      <c r="I97" s="225" t="str">
        <f>IF(S91="","",S91)</f>
        <v/>
      </c>
      <c r="J97" s="245" t="str">
        <f t="shared" si="16"/>
        <v/>
      </c>
      <c r="K97" s="226" t="str">
        <f>IF(Q91="","",Q91)</f>
        <v/>
      </c>
      <c r="L97" s="365" t="str">
        <f>IF(N94="","",N94)</f>
        <v/>
      </c>
      <c r="M97" s="226" t="str">
        <f>IF(S94="","",S94)</f>
        <v/>
      </c>
      <c r="N97" s="245" t="str">
        <f t="shared" si="17"/>
        <v/>
      </c>
      <c r="O97" s="226" t="str">
        <f>IF(Q94="","",Q94)</f>
        <v/>
      </c>
      <c r="P97" s="365" t="str">
        <f>IF(R94="","",R94)</f>
        <v/>
      </c>
      <c r="Q97" s="311"/>
      <c r="R97" s="312"/>
      <c r="S97" s="312"/>
      <c r="T97" s="313"/>
      <c r="U97" s="246"/>
      <c r="V97" s="245" t="str">
        <f t="shared" si="14"/>
        <v/>
      </c>
      <c r="W97" s="247"/>
      <c r="X97" s="374"/>
      <c r="Y97" s="248">
        <f>AD96</f>
        <v>0</v>
      </c>
      <c r="Z97" s="249" t="s">
        <v>9</v>
      </c>
      <c r="AA97" s="249">
        <f>AE96</f>
        <v>0</v>
      </c>
      <c r="AB97" s="250" t="s">
        <v>6</v>
      </c>
      <c r="AC97" s="11"/>
      <c r="AD97" s="16"/>
      <c r="AE97" s="13"/>
      <c r="AF97" s="15"/>
      <c r="AG97" s="14"/>
      <c r="AH97" s="12"/>
      <c r="AI97" s="13"/>
      <c r="AJ97" s="13"/>
      <c r="AK97" s="12"/>
      <c r="BL97" s="138"/>
      <c r="BM97" s="138"/>
      <c r="BN97" s="138"/>
      <c r="BO97" s="138"/>
      <c r="BP97" s="138"/>
      <c r="BQ97" s="138"/>
      <c r="BR97" s="138"/>
    </row>
    <row r="98" spans="1:72" ht="10.95" customHeight="1" x14ac:dyDescent="0.15">
      <c r="B98" s="138" t="s">
        <v>23</v>
      </c>
      <c r="C98" s="157" t="s">
        <v>47</v>
      </c>
      <c r="D98" s="163" t="s">
        <v>112</v>
      </c>
      <c r="E98" s="36">
        <f>IF(W86="","",W86)</f>
        <v>21</v>
      </c>
      <c r="F98" s="34" t="str">
        <f t="shared" si="15"/>
        <v>-</v>
      </c>
      <c r="G98" s="33">
        <f>IF(U86="","",U86)</f>
        <v>18</v>
      </c>
      <c r="H98" s="323" t="str">
        <f>IF(X86="","",IF(X86="○","×",IF(X86="×","○")))</f>
        <v>○</v>
      </c>
      <c r="I98" s="35">
        <f>IF(W89="","",W89)</f>
        <v>21</v>
      </c>
      <c r="J98" s="34" t="str">
        <f t="shared" si="16"/>
        <v>-</v>
      </c>
      <c r="K98" s="33">
        <f>IF(U89="","",U89)</f>
        <v>14</v>
      </c>
      <c r="L98" s="302" t="str">
        <f>IF(X89="","",IF(X89="○","×",IF(X89="×","○")))</f>
        <v>○</v>
      </c>
      <c r="M98" s="33">
        <f>IF(W92="","",W92)</f>
        <v>21</v>
      </c>
      <c r="N98" s="34" t="str">
        <f t="shared" si="17"/>
        <v>-</v>
      </c>
      <c r="O98" s="33">
        <f>IF(U92="","",U92)</f>
        <v>16</v>
      </c>
      <c r="P98" s="302" t="str">
        <f>IF(X92="","",IF(X92="○","×",IF(X92="×","○")))</f>
        <v>○</v>
      </c>
      <c r="Q98" s="219" t="str">
        <f>IF(W95="","",W95)</f>
        <v/>
      </c>
      <c r="R98" s="239" t="str">
        <f>IF(Q98="","","-")</f>
        <v/>
      </c>
      <c r="S98" s="220" t="str">
        <f>IF(U95="","",U95)</f>
        <v/>
      </c>
      <c r="T98" s="307" t="str">
        <f>IF(X95="","",IF(X95="○","×",IF(X95="×","○")))</f>
        <v/>
      </c>
      <c r="U98" s="305"/>
      <c r="V98" s="306"/>
      <c r="W98" s="306"/>
      <c r="X98" s="307"/>
      <c r="Y98" s="330" t="s">
        <v>132</v>
      </c>
      <c r="Z98" s="331"/>
      <c r="AA98" s="331"/>
      <c r="AB98" s="332"/>
      <c r="AC98" s="11"/>
      <c r="AD98" s="27"/>
      <c r="AE98" s="23"/>
      <c r="AF98" s="26"/>
      <c r="AG98" s="25"/>
      <c r="AH98" s="22"/>
      <c r="AI98" s="23"/>
      <c r="AJ98" s="23"/>
      <c r="AK98" s="22"/>
      <c r="BL98" s="138"/>
      <c r="BM98" s="138"/>
      <c r="BN98" s="138"/>
      <c r="BO98" s="138"/>
      <c r="BP98" s="138"/>
      <c r="BQ98" s="138"/>
      <c r="BR98" s="138"/>
    </row>
    <row r="99" spans="1:72" ht="10.95" customHeight="1" x14ac:dyDescent="0.15">
      <c r="B99" s="138" t="s">
        <v>41</v>
      </c>
      <c r="C99" s="156" t="s">
        <v>111</v>
      </c>
      <c r="D99" s="150" t="s">
        <v>19</v>
      </c>
      <c r="E99" s="31">
        <f>IF(W87="","",W87)</f>
        <v>21</v>
      </c>
      <c r="F99" s="29" t="str">
        <f t="shared" si="15"/>
        <v>-</v>
      </c>
      <c r="G99" s="28">
        <f>IF(U87="","",U87)</f>
        <v>14</v>
      </c>
      <c r="H99" s="324" t="str">
        <f>IF(J90="","",J90)</f>
        <v/>
      </c>
      <c r="I99" s="30">
        <f>IF(W90="","",W90)</f>
        <v>21</v>
      </c>
      <c r="J99" s="29" t="str">
        <f t="shared" si="16"/>
        <v>-</v>
      </c>
      <c r="K99" s="28">
        <f>IF(U90="","",U90)</f>
        <v>10</v>
      </c>
      <c r="L99" s="303" t="str">
        <f>IF(N96="","",N96)</f>
        <v/>
      </c>
      <c r="M99" s="28">
        <f>IF(W93="","",W93)</f>
        <v>21</v>
      </c>
      <c r="N99" s="29" t="str">
        <f t="shared" si="17"/>
        <v>-</v>
      </c>
      <c r="O99" s="28">
        <f>IF(U93="","",U93)</f>
        <v>11</v>
      </c>
      <c r="P99" s="303" t="str">
        <f>IF(R96="","",R96)</f>
        <v/>
      </c>
      <c r="Q99" s="221" t="str">
        <f>IF(W96="","",W96)</f>
        <v/>
      </c>
      <c r="R99" s="242" t="str">
        <f>IF(Q99="","","-")</f>
        <v/>
      </c>
      <c r="S99" s="222" t="str">
        <f>IF(U96="","",U96)</f>
        <v/>
      </c>
      <c r="T99" s="362" t="str">
        <f>IF(V96="","",V96)</f>
        <v/>
      </c>
      <c r="U99" s="308"/>
      <c r="V99" s="309"/>
      <c r="W99" s="309"/>
      <c r="X99" s="310"/>
      <c r="Y99" s="333"/>
      <c r="Z99" s="334"/>
      <c r="AA99" s="334"/>
      <c r="AB99" s="335"/>
      <c r="AC99" s="11"/>
      <c r="AD99" s="27">
        <f>COUNTIF(E98:X100,"○")</f>
        <v>3</v>
      </c>
      <c r="AE99" s="23">
        <f>COUNTIF(E98:X100,"×")</f>
        <v>0</v>
      </c>
      <c r="AF99" s="26">
        <f>(IF((E98&gt;G98),1,0))+(IF((E99&gt;G99),1,0))+(IF((E100&gt;G100),1,0))+(IF((I98&gt;K98),1,0))+(IF((I99&gt;K99),1,0))+(IF((I100&gt;K100),1,0))+(IF((M98&gt;O98),1,0))+(IF((M99&gt;O99),1,0))+(IF((M100&gt;O100),1,0))+(IF((Q98&gt;S98),1,0))+(IF((Q99&gt;S99),1,0))+(IF((Q100&gt;S100),1,0))+(IF((U98&gt;W98),1,0))+(IF((U99&gt;W99),1,0))+(IF((U100&gt;W100),1,0))</f>
        <v>6</v>
      </c>
      <c r="AG99" s="25">
        <f>(IF((E98&lt;G98),1,0))+(IF((E99&lt;G99),1,0))+(IF((E100&lt;G100),1,0))+(IF((I98&lt;K98),1,0))+(IF((I99&lt;K99),1,0))+(IF((I100&lt;K100),1,0))+(IF((M98&lt;O98),1,0))+(IF((M99&lt;O99),1,0))+(IF((M100&lt;O100),1,0))+(IF((Q98&lt;S98),1,0))+(IF((Q99&lt;S99),1,0))+(IF((Q100&lt;S100),1,0))+(IF((U98&lt;W98),1,0))+(IF((U99&lt;W99),1,0))+(IF((U100&lt;W100),1,0))</f>
        <v>0</v>
      </c>
      <c r="AH99" s="24">
        <f>AF99-AG99</f>
        <v>6</v>
      </c>
      <c r="AI99" s="23">
        <f>SUM(E98:E100,I98:I100,M98:M100,Q98:Q100,U98:U100)</f>
        <v>126</v>
      </c>
      <c r="AJ99" s="23">
        <f>SUM(G98:G100,K98:K100,O98:O100,S98:S100,W98:W100)</f>
        <v>83</v>
      </c>
      <c r="AK99" s="22">
        <f>AI99-AJ99</f>
        <v>43</v>
      </c>
      <c r="BL99" s="138"/>
      <c r="BM99" s="138"/>
      <c r="BN99" s="138"/>
      <c r="BO99" s="138"/>
      <c r="BP99" s="138"/>
      <c r="BQ99" s="138"/>
      <c r="BR99" s="138"/>
    </row>
    <row r="100" spans="1:72" ht="10.95" customHeight="1" thickBot="1" x14ac:dyDescent="0.2">
      <c r="C100" s="158"/>
      <c r="D100" s="159"/>
      <c r="E100" s="21" t="str">
        <f>IF(W88="","",W88)</f>
        <v/>
      </c>
      <c r="F100" s="19" t="str">
        <f t="shared" si="15"/>
        <v/>
      </c>
      <c r="G100" s="18" t="str">
        <f>IF(U88="","",U88)</f>
        <v/>
      </c>
      <c r="H100" s="328" t="str">
        <f>IF(J91="","",J91)</f>
        <v/>
      </c>
      <c r="I100" s="20" t="str">
        <f>IF(W91="","",W91)</f>
        <v/>
      </c>
      <c r="J100" s="19" t="str">
        <f t="shared" si="16"/>
        <v/>
      </c>
      <c r="K100" s="18" t="str">
        <f>IF(U91="","",U91)</f>
        <v/>
      </c>
      <c r="L100" s="329" t="str">
        <f>IF(N97="","",N97)</f>
        <v/>
      </c>
      <c r="M100" s="18" t="str">
        <f>IF(W94="","",W94)</f>
        <v/>
      </c>
      <c r="N100" s="19" t="str">
        <f t="shared" si="17"/>
        <v/>
      </c>
      <c r="O100" s="18" t="str">
        <f>IF(U94="","",U94)</f>
        <v/>
      </c>
      <c r="P100" s="329" t="str">
        <f>IF(R97="","",R97)</f>
        <v/>
      </c>
      <c r="Q100" s="223" t="str">
        <f>IF(W97="","",W97)</f>
        <v/>
      </c>
      <c r="R100" s="254" t="str">
        <f>IF(Q100="","","-")</f>
        <v/>
      </c>
      <c r="S100" s="224" t="str">
        <f>IF(U97="","",U97)</f>
        <v/>
      </c>
      <c r="T100" s="354" t="str">
        <f>IF(V97="","",V97)</f>
        <v/>
      </c>
      <c r="U100" s="352"/>
      <c r="V100" s="353"/>
      <c r="W100" s="353"/>
      <c r="X100" s="354"/>
      <c r="Y100" s="7">
        <f>AD99</f>
        <v>3</v>
      </c>
      <c r="Z100" s="6" t="s">
        <v>9</v>
      </c>
      <c r="AA100" s="6">
        <f>AE99</f>
        <v>0</v>
      </c>
      <c r="AB100" s="5" t="s">
        <v>6</v>
      </c>
      <c r="AC100" s="11"/>
      <c r="AD100" s="16"/>
      <c r="AE100" s="13"/>
      <c r="AF100" s="15"/>
      <c r="AG100" s="14"/>
      <c r="AH100" s="12"/>
      <c r="AI100" s="13"/>
      <c r="AJ100" s="13"/>
      <c r="AK100" s="12"/>
      <c r="BL100" s="138"/>
      <c r="BM100" s="138"/>
      <c r="BN100" s="138"/>
      <c r="BO100" s="138"/>
      <c r="BP100" s="138"/>
      <c r="BQ100" s="138"/>
      <c r="BR100" s="138"/>
    </row>
    <row r="101" spans="1:72" ht="3" customHeight="1" x14ac:dyDescent="0.2">
      <c r="Z101" s="138"/>
      <c r="AA101" s="138"/>
      <c r="AB101" s="138"/>
      <c r="AC101" s="138"/>
      <c r="AD101" s="138"/>
      <c r="AE101" s="138"/>
      <c r="AF101" s="138"/>
      <c r="BL101" s="138"/>
      <c r="BM101" s="138"/>
      <c r="BN101" s="138"/>
      <c r="BO101" s="138"/>
      <c r="BP101" s="138"/>
      <c r="BQ101" s="138"/>
      <c r="BR101" s="138"/>
    </row>
    <row r="102" spans="1:72" s="168" customFormat="1" ht="12" customHeight="1" thickBot="1" x14ac:dyDescent="0.25">
      <c r="C102" s="269" t="s">
        <v>164</v>
      </c>
      <c r="D102" s="169"/>
      <c r="E102" s="169"/>
      <c r="F102" s="169"/>
      <c r="G102" s="169"/>
      <c r="H102" s="169"/>
      <c r="I102" s="169"/>
      <c r="J102" s="169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O102" s="196"/>
      <c r="AP102" s="195"/>
      <c r="AQ102" s="140"/>
      <c r="AR102" s="141"/>
      <c r="AS102" s="141"/>
      <c r="AT102" s="141"/>
      <c r="AU102" s="141"/>
      <c r="AV102" s="141"/>
      <c r="BE102" s="170"/>
      <c r="BF102" s="170"/>
      <c r="BG102" s="170"/>
      <c r="BH102" s="170"/>
      <c r="BI102" s="170"/>
      <c r="BJ102" s="170"/>
      <c r="BK102" s="170"/>
    </row>
    <row r="103" spans="1:72" ht="9.6" customHeight="1" x14ac:dyDescent="0.15">
      <c r="A103" s="231"/>
      <c r="B103" s="231"/>
      <c r="C103" s="232"/>
      <c r="D103" s="233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5"/>
      <c r="AD103" s="235"/>
      <c r="AE103" s="235"/>
      <c r="AF103" s="235"/>
      <c r="AG103" s="236"/>
      <c r="AH103" s="237"/>
      <c r="AI103" s="237"/>
      <c r="AJ103" s="237"/>
      <c r="AK103" s="237"/>
      <c r="AL103" s="237"/>
      <c r="AM103" s="231"/>
      <c r="AN103" s="231"/>
      <c r="AO103" s="231"/>
      <c r="AP103" s="231"/>
      <c r="AQ103" s="231"/>
      <c r="AR103" s="231"/>
      <c r="BL103" s="138"/>
      <c r="BM103" s="138"/>
      <c r="BN103" s="138"/>
      <c r="BO103" s="138"/>
      <c r="BP103" s="138"/>
      <c r="BQ103" s="138"/>
      <c r="BR103" s="138"/>
    </row>
    <row r="104" spans="1:72" ht="13.05" customHeight="1" x14ac:dyDescent="0.2">
      <c r="C104" s="277" t="s">
        <v>69</v>
      </c>
      <c r="D104" s="278"/>
      <c r="E104" s="145"/>
      <c r="F104" s="145"/>
      <c r="K104" s="218" t="s">
        <v>16</v>
      </c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0"/>
      <c r="X104" s="279" t="s">
        <v>50</v>
      </c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177"/>
      <c r="AK104" s="177"/>
      <c r="AL104" s="146"/>
      <c r="BL104" s="138"/>
      <c r="BM104" s="138"/>
      <c r="BN104" s="138"/>
      <c r="BO104" s="138"/>
      <c r="BP104" s="138"/>
      <c r="BQ104" s="138"/>
      <c r="BR104" s="138"/>
      <c r="BT104" s="143"/>
    </row>
    <row r="105" spans="1:72" ht="13.05" customHeight="1" x14ac:dyDescent="0.2">
      <c r="C105" s="277"/>
      <c r="D105" s="278"/>
      <c r="E105" s="145"/>
      <c r="F105" s="145"/>
      <c r="K105" s="280" t="str">
        <f>C116</f>
        <v>川上俊満</v>
      </c>
      <c r="L105" s="281"/>
      <c r="M105" s="281"/>
      <c r="N105" s="281"/>
      <c r="O105" s="281"/>
      <c r="P105" s="282" t="str">
        <f>D116</f>
        <v>土居中ﾊﾞﾄﾞﾐﾝﾄﾝ部</v>
      </c>
      <c r="Q105" s="281"/>
      <c r="R105" s="281"/>
      <c r="S105" s="281"/>
      <c r="T105" s="281"/>
      <c r="U105" s="281"/>
      <c r="V105" s="283"/>
      <c r="W105" s="211"/>
      <c r="X105" s="280" t="str">
        <f>C110</f>
        <v>續木雅仁</v>
      </c>
      <c r="Y105" s="281"/>
      <c r="Z105" s="281"/>
      <c r="AA105" s="281"/>
      <c r="AB105" s="281"/>
      <c r="AC105" s="282" t="str">
        <f>D110</f>
        <v>今井教室</v>
      </c>
      <c r="AD105" s="281"/>
      <c r="AE105" s="281"/>
      <c r="AF105" s="281"/>
      <c r="AG105" s="281"/>
      <c r="AH105" s="281"/>
      <c r="AI105" s="283"/>
      <c r="AJ105" s="148"/>
      <c r="AL105" s="146"/>
      <c r="BL105" s="138"/>
      <c r="BM105" s="138"/>
      <c r="BN105" s="138"/>
      <c r="BO105" s="138"/>
      <c r="BP105" s="138"/>
      <c r="BQ105" s="138"/>
      <c r="BR105" s="138"/>
      <c r="BT105" s="143"/>
    </row>
    <row r="106" spans="1:72" ht="13.05" customHeight="1" x14ac:dyDescent="0.2">
      <c r="C106" s="273" t="s">
        <v>26</v>
      </c>
      <c r="D106" s="273"/>
      <c r="E106" s="145"/>
      <c r="F106" s="145"/>
      <c r="K106" s="290" t="str">
        <f>C117</f>
        <v>尾﨑葉太</v>
      </c>
      <c r="L106" s="291"/>
      <c r="M106" s="291"/>
      <c r="N106" s="291"/>
      <c r="O106" s="291"/>
      <c r="P106" s="292" t="str">
        <f>D117</f>
        <v>土居中ﾊﾞﾄﾞﾐﾝﾄﾝ部</v>
      </c>
      <c r="Q106" s="292"/>
      <c r="R106" s="292"/>
      <c r="S106" s="292"/>
      <c r="T106" s="292"/>
      <c r="U106" s="292"/>
      <c r="V106" s="293"/>
      <c r="W106" s="211"/>
      <c r="X106" s="290" t="str">
        <f>C111</f>
        <v>續木蒼馬</v>
      </c>
      <c r="Y106" s="291"/>
      <c r="Z106" s="291"/>
      <c r="AA106" s="291"/>
      <c r="AB106" s="291"/>
      <c r="AC106" s="292" t="str">
        <f>D111</f>
        <v>今井教室</v>
      </c>
      <c r="AD106" s="292"/>
      <c r="AE106" s="292"/>
      <c r="AF106" s="292"/>
      <c r="AG106" s="292"/>
      <c r="AH106" s="292"/>
      <c r="AI106" s="293"/>
      <c r="AJ106" s="145"/>
      <c r="AK106" s="145"/>
      <c r="AL106" s="146"/>
      <c r="BL106" s="138"/>
      <c r="BM106" s="138"/>
      <c r="BN106" s="138"/>
      <c r="BO106" s="138"/>
      <c r="BP106" s="138"/>
      <c r="BQ106" s="138"/>
      <c r="BR106" s="138"/>
      <c r="BT106" s="143"/>
    </row>
    <row r="107" spans="1:72" ht="4.95" customHeight="1" thickBot="1" x14ac:dyDescent="0.25">
      <c r="C107" s="275"/>
      <c r="D107" s="275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4"/>
      <c r="AB107" s="214"/>
      <c r="AC107" s="214"/>
      <c r="AD107" s="214"/>
      <c r="AE107" s="212"/>
      <c r="AF107" s="212"/>
      <c r="AG107" s="212"/>
      <c r="AH107" s="212"/>
      <c r="AI107" s="212"/>
      <c r="BD107" s="143"/>
      <c r="BL107" s="138"/>
      <c r="BM107" s="138"/>
      <c r="BN107" s="138"/>
      <c r="BO107" s="138"/>
      <c r="BP107" s="138"/>
      <c r="BQ107" s="138"/>
      <c r="BR107" s="138"/>
    </row>
    <row r="108" spans="1:72" ht="10.95" customHeight="1" x14ac:dyDescent="0.15">
      <c r="C108" s="294" t="s">
        <v>69</v>
      </c>
      <c r="D108" s="295"/>
      <c r="E108" s="375" t="str">
        <f>C110</f>
        <v>續木雅仁</v>
      </c>
      <c r="F108" s="376"/>
      <c r="G108" s="376"/>
      <c r="H108" s="377"/>
      <c r="I108" s="378" t="str">
        <f>C113</f>
        <v>市山みきお</v>
      </c>
      <c r="J108" s="376"/>
      <c r="K108" s="376"/>
      <c r="L108" s="377"/>
      <c r="M108" s="378" t="str">
        <f>C116</f>
        <v>川上俊満</v>
      </c>
      <c r="N108" s="376"/>
      <c r="O108" s="376"/>
      <c r="P108" s="377"/>
      <c r="Q108" s="378" t="str">
        <f>C119</f>
        <v>安井大悟</v>
      </c>
      <c r="R108" s="376"/>
      <c r="S108" s="376"/>
      <c r="T108" s="379"/>
      <c r="U108" s="380" t="s">
        <v>0</v>
      </c>
      <c r="V108" s="381"/>
      <c r="W108" s="381"/>
      <c r="X108" s="382"/>
      <c r="Y108" s="4"/>
      <c r="Z108" s="284" t="s">
        <v>2</v>
      </c>
      <c r="AA108" s="285"/>
      <c r="AB108" s="284" t="s">
        <v>3</v>
      </c>
      <c r="AC108" s="286"/>
      <c r="AD108" s="285"/>
      <c r="AE108" s="287" t="s">
        <v>4</v>
      </c>
      <c r="AF108" s="288"/>
      <c r="AG108" s="289"/>
      <c r="BL108" s="138"/>
      <c r="BM108" s="138"/>
      <c r="BN108" s="138"/>
      <c r="BO108" s="138"/>
      <c r="BP108" s="138"/>
      <c r="BQ108" s="138"/>
      <c r="BR108" s="138"/>
    </row>
    <row r="109" spans="1:72" ht="10.95" customHeight="1" thickBot="1" x14ac:dyDescent="0.2">
      <c r="C109" s="296"/>
      <c r="D109" s="297"/>
      <c r="E109" s="383" t="str">
        <f>C111</f>
        <v>續木蒼馬</v>
      </c>
      <c r="F109" s="384"/>
      <c r="G109" s="384"/>
      <c r="H109" s="385"/>
      <c r="I109" s="386" t="str">
        <f>C114</f>
        <v>市山みちこ</v>
      </c>
      <c r="J109" s="384"/>
      <c r="K109" s="384"/>
      <c r="L109" s="385"/>
      <c r="M109" s="386" t="str">
        <f>C117</f>
        <v>尾﨑葉太</v>
      </c>
      <c r="N109" s="384"/>
      <c r="O109" s="384"/>
      <c r="P109" s="385"/>
      <c r="Q109" s="386" t="str">
        <f>C120</f>
        <v>長﨑陽司</v>
      </c>
      <c r="R109" s="384"/>
      <c r="S109" s="384"/>
      <c r="T109" s="387"/>
      <c r="U109" s="388" t="s">
        <v>1</v>
      </c>
      <c r="V109" s="389"/>
      <c r="W109" s="389"/>
      <c r="X109" s="390"/>
      <c r="Y109" s="4"/>
      <c r="Z109" s="59" t="s">
        <v>5</v>
      </c>
      <c r="AA109" s="58" t="s">
        <v>6</v>
      </c>
      <c r="AB109" s="59" t="s">
        <v>15</v>
      </c>
      <c r="AC109" s="58" t="s">
        <v>7</v>
      </c>
      <c r="AD109" s="57" t="s">
        <v>8</v>
      </c>
      <c r="AE109" s="58" t="s">
        <v>15</v>
      </c>
      <c r="AF109" s="58" t="s">
        <v>7</v>
      </c>
      <c r="AG109" s="57" t="s">
        <v>8</v>
      </c>
      <c r="BL109" s="138"/>
      <c r="BM109" s="138"/>
      <c r="BN109" s="138"/>
      <c r="BO109" s="138"/>
      <c r="BP109" s="138"/>
      <c r="BQ109" s="138"/>
      <c r="BR109" s="138"/>
    </row>
    <row r="110" spans="1:72" ht="10.95" customHeight="1" x14ac:dyDescent="0.15">
      <c r="B110" s="174"/>
      <c r="C110" s="42" t="s">
        <v>70</v>
      </c>
      <c r="D110" s="32" t="s">
        <v>56</v>
      </c>
      <c r="E110" s="318"/>
      <c r="F110" s="319"/>
      <c r="G110" s="319"/>
      <c r="H110" s="320"/>
      <c r="I110" s="39">
        <v>21</v>
      </c>
      <c r="J110" s="29" t="str">
        <f>IF(I110="","","-")</f>
        <v>-</v>
      </c>
      <c r="K110" s="38">
        <v>10</v>
      </c>
      <c r="L110" s="347" t="str">
        <f>IF(I110&lt;&gt;"",IF(I110&gt;K110,IF(I111&gt;K111,"○",IF(I112&gt;K112,"○","×")),IF(I111&gt;K111,IF(I112&gt;K112,"○","×"),"×")),"")</f>
        <v>○</v>
      </c>
      <c r="M110" s="39">
        <v>17</v>
      </c>
      <c r="N110" s="56" t="str">
        <f t="shared" ref="N110:N115" si="18">IF(M110="","","-")</f>
        <v>-</v>
      </c>
      <c r="O110" s="55">
        <v>21</v>
      </c>
      <c r="P110" s="347" t="str">
        <f>IF(M110&lt;&gt;"",IF(M110&gt;O110,IF(M111&gt;O111,"○",IF(M112&gt;O112,"○","×")),IF(M111&gt;O111,IF(M112&gt;O112,"○","×"),"×")),"")</f>
        <v>×</v>
      </c>
      <c r="Q110" s="71">
        <v>21</v>
      </c>
      <c r="R110" s="56" t="str">
        <f t="shared" ref="R110:R118" si="19">IF(Q110="","","-")</f>
        <v>-</v>
      </c>
      <c r="S110" s="38">
        <v>16</v>
      </c>
      <c r="T110" s="348" t="str">
        <f>IF(Q110&lt;&gt;"",IF(Q110&gt;S110,IF(Q111&gt;S111,"○",IF(Q112&gt;S112,"○","×")),IF(Q111&gt;S111,IF(Q112&gt;S112,"○","×"),"×")),"")</f>
        <v>○</v>
      </c>
      <c r="U110" s="338" t="s">
        <v>133</v>
      </c>
      <c r="V110" s="339"/>
      <c r="W110" s="339"/>
      <c r="X110" s="340"/>
      <c r="Y110" s="4"/>
      <c r="Z110" s="68"/>
      <c r="AA110" s="64"/>
      <c r="AB110" s="61"/>
      <c r="AC110" s="60"/>
      <c r="AD110" s="69"/>
      <c r="AE110" s="64"/>
      <c r="AF110" s="64"/>
      <c r="AG110" s="63"/>
      <c r="BL110" s="138"/>
      <c r="BM110" s="138"/>
      <c r="BN110" s="138"/>
      <c r="BO110" s="138"/>
      <c r="BP110" s="138"/>
      <c r="BQ110" s="138"/>
      <c r="BR110" s="138"/>
    </row>
    <row r="111" spans="1:72" ht="10.95" customHeight="1" x14ac:dyDescent="0.15">
      <c r="B111" s="391"/>
      <c r="C111" s="42" t="s">
        <v>71</v>
      </c>
      <c r="D111" s="32" t="s">
        <v>56</v>
      </c>
      <c r="E111" s="321"/>
      <c r="F111" s="309"/>
      <c r="G111" s="309"/>
      <c r="H111" s="310"/>
      <c r="I111" s="39">
        <v>21</v>
      </c>
      <c r="J111" s="29" t="str">
        <f>IF(I111="","","-")</f>
        <v>-</v>
      </c>
      <c r="K111" s="54">
        <v>12</v>
      </c>
      <c r="L111" s="326"/>
      <c r="M111" s="39">
        <v>13</v>
      </c>
      <c r="N111" s="29" t="str">
        <f t="shared" si="18"/>
        <v>-</v>
      </c>
      <c r="O111" s="38">
        <v>21</v>
      </c>
      <c r="P111" s="326"/>
      <c r="Q111" s="39">
        <v>21</v>
      </c>
      <c r="R111" s="29" t="str">
        <f t="shared" si="19"/>
        <v>-</v>
      </c>
      <c r="S111" s="38">
        <v>18</v>
      </c>
      <c r="T111" s="337"/>
      <c r="U111" s="333"/>
      <c r="V111" s="334"/>
      <c r="W111" s="334"/>
      <c r="X111" s="335"/>
      <c r="Y111" s="4"/>
      <c r="Z111" s="68">
        <f>COUNTIF(E110:T112,"○")</f>
        <v>2</v>
      </c>
      <c r="AA111" s="64">
        <f>COUNTIF(E110:T112,"×")</f>
        <v>1</v>
      </c>
      <c r="AB111" s="67">
        <f>(IF((E110&gt;G110),1,0))+(IF((E111&gt;G111),1,0))+(IF((E112&gt;G112),1,0))+(IF((I110&gt;K110),1,0))+(IF((I111&gt;K111),1,0))+(IF((I112&gt;K112),1,0))+(IF((M110&gt;O110),1,0))+(IF((M111&gt;O111),1,0))+(IF((M112&gt;O112),1,0))+(IF((Q110&gt;S110),1,0))+(IF((Q111&gt;S111),1,0))+(IF((Q112&gt;S112),1,0))</f>
        <v>4</v>
      </c>
      <c r="AC111" s="66">
        <f>(IF((E110&lt;G110),1,0))+(IF((E111&lt;G111),1,0))+(IF((E112&lt;G112),1,0))+(IF((I110&lt;K110),1,0))+(IF((I111&lt;K111),1,0))+(IF((I112&lt;K112),1,0))+(IF((M110&lt;O110),1,0))+(IF((M111&lt;O111),1,0))+(IF((M112&lt;O112),1,0))+(IF((Q110&lt;S110),1,0))+(IF((Q111&lt;S111),1,0))+(IF((Q112&lt;S112),1,0))</f>
        <v>2</v>
      </c>
      <c r="AD111" s="65">
        <f>AB111-AC111</f>
        <v>2</v>
      </c>
      <c r="AE111" s="64">
        <f>SUM(E110:E112,I110:I112,M110:M112,Q110:Q112)</f>
        <v>114</v>
      </c>
      <c r="AF111" s="64">
        <f>SUM(G110:G112,K110:K112,O110:O112,S110:S112)</f>
        <v>98</v>
      </c>
      <c r="AG111" s="63">
        <f>AE111-AF111</f>
        <v>16</v>
      </c>
      <c r="BL111" s="138"/>
      <c r="BM111" s="138"/>
      <c r="BN111" s="138"/>
      <c r="BO111" s="138"/>
      <c r="BP111" s="138"/>
      <c r="BQ111" s="138"/>
      <c r="BR111" s="138"/>
    </row>
    <row r="112" spans="1:72" ht="10.95" customHeight="1" x14ac:dyDescent="0.15">
      <c r="B112" s="391"/>
      <c r="C112" s="201"/>
      <c r="D112" s="202"/>
      <c r="E112" s="322"/>
      <c r="F112" s="312"/>
      <c r="G112" s="312"/>
      <c r="H112" s="313"/>
      <c r="I112" s="51"/>
      <c r="J112" s="29" t="str">
        <f>IF(I112="","","-")</f>
        <v/>
      </c>
      <c r="K112" s="49"/>
      <c r="L112" s="327"/>
      <c r="M112" s="51"/>
      <c r="N112" s="50" t="str">
        <f t="shared" si="18"/>
        <v/>
      </c>
      <c r="O112" s="49"/>
      <c r="P112" s="326"/>
      <c r="Q112" s="51"/>
      <c r="R112" s="50" t="str">
        <f t="shared" si="19"/>
        <v/>
      </c>
      <c r="S112" s="49"/>
      <c r="T112" s="337"/>
      <c r="U112" s="10">
        <f>Z111</f>
        <v>2</v>
      </c>
      <c r="V112" s="9" t="s">
        <v>9</v>
      </c>
      <c r="W112" s="9">
        <f>AA111</f>
        <v>1</v>
      </c>
      <c r="X112" s="8" t="s">
        <v>6</v>
      </c>
      <c r="Y112" s="4"/>
      <c r="Z112" s="68"/>
      <c r="AA112" s="64"/>
      <c r="AB112" s="68"/>
      <c r="AC112" s="64"/>
      <c r="AD112" s="63"/>
      <c r="AE112" s="64"/>
      <c r="AF112" s="64"/>
      <c r="AG112" s="63"/>
      <c r="BL112" s="138"/>
      <c r="BM112" s="138"/>
      <c r="BN112" s="138"/>
      <c r="BO112" s="138"/>
      <c r="BP112" s="138"/>
      <c r="BQ112" s="138"/>
      <c r="BR112" s="138"/>
    </row>
    <row r="113" spans="1:72" ht="10.95" customHeight="1" x14ac:dyDescent="0.15">
      <c r="B113" s="174"/>
      <c r="C113" s="42" t="s">
        <v>72</v>
      </c>
      <c r="D113" s="203" t="s">
        <v>122</v>
      </c>
      <c r="E113" s="31">
        <f>IF(K110="","",K110)</f>
        <v>10</v>
      </c>
      <c r="F113" s="29" t="str">
        <f t="shared" ref="F113:F121" si="20">IF(E113="","","-")</f>
        <v>-</v>
      </c>
      <c r="G113" s="28">
        <f>IF(I110="","",I110)</f>
        <v>21</v>
      </c>
      <c r="H113" s="302" t="str">
        <f>IF(L110="","",IF(L110="○","×",IF(L110="×","○")))</f>
        <v>×</v>
      </c>
      <c r="I113" s="305"/>
      <c r="J113" s="306"/>
      <c r="K113" s="306"/>
      <c r="L113" s="307"/>
      <c r="M113" s="39">
        <v>17</v>
      </c>
      <c r="N113" s="29" t="str">
        <f t="shared" si="18"/>
        <v>-</v>
      </c>
      <c r="O113" s="38">
        <v>21</v>
      </c>
      <c r="P113" s="325" t="str">
        <f>IF(M113&lt;&gt;"",IF(M113&gt;O113,IF(M114&gt;O114,"○",IF(M115&gt;O115,"○","×")),IF(M114&gt;O114,IF(M115&gt;O115,"○","×"),"×")),"")</f>
        <v>×</v>
      </c>
      <c r="Q113" s="39">
        <v>21</v>
      </c>
      <c r="R113" s="29" t="str">
        <f t="shared" si="19"/>
        <v>-</v>
      </c>
      <c r="S113" s="38">
        <v>9</v>
      </c>
      <c r="T113" s="336" t="str">
        <f>IF(Q113&lt;&gt;"",IF(Q113&gt;S113,IF(Q114&gt;S114,"○",IF(Q115&gt;S115,"○","×")),IF(Q114&gt;S114,IF(Q115&gt;S115,"○","×"),"×")),"")</f>
        <v>○</v>
      </c>
      <c r="U113" s="330" t="s">
        <v>134</v>
      </c>
      <c r="V113" s="331"/>
      <c r="W113" s="331"/>
      <c r="X113" s="332"/>
      <c r="Y113" s="4"/>
      <c r="Z113" s="61"/>
      <c r="AA113" s="60"/>
      <c r="AB113" s="61"/>
      <c r="AC113" s="60"/>
      <c r="AD113" s="69"/>
      <c r="AE113" s="60"/>
      <c r="AF113" s="60"/>
      <c r="AG113" s="69"/>
      <c r="BL113" s="138"/>
      <c r="BM113" s="138"/>
      <c r="BN113" s="138"/>
      <c r="BO113" s="138"/>
      <c r="BP113" s="138"/>
      <c r="BQ113" s="138"/>
      <c r="BR113" s="138"/>
    </row>
    <row r="114" spans="1:72" ht="10.95" customHeight="1" x14ac:dyDescent="0.15">
      <c r="B114" s="391"/>
      <c r="C114" s="42" t="s">
        <v>73</v>
      </c>
      <c r="D114" s="32" t="s">
        <v>122</v>
      </c>
      <c r="E114" s="31">
        <f>IF(K111="","",K111)</f>
        <v>12</v>
      </c>
      <c r="F114" s="29" t="str">
        <f t="shared" si="20"/>
        <v>-</v>
      </c>
      <c r="G114" s="28">
        <f>IF(I111="","",I111)</f>
        <v>21</v>
      </c>
      <c r="H114" s="303" t="str">
        <f>IF(J111="","",J111)</f>
        <v>-</v>
      </c>
      <c r="I114" s="308"/>
      <c r="J114" s="309"/>
      <c r="K114" s="309"/>
      <c r="L114" s="310"/>
      <c r="M114" s="39">
        <v>12</v>
      </c>
      <c r="N114" s="29" t="str">
        <f t="shared" si="18"/>
        <v>-</v>
      </c>
      <c r="O114" s="38">
        <v>21</v>
      </c>
      <c r="P114" s="326"/>
      <c r="Q114" s="39">
        <v>21</v>
      </c>
      <c r="R114" s="29" t="str">
        <f t="shared" si="19"/>
        <v>-</v>
      </c>
      <c r="S114" s="38">
        <v>16</v>
      </c>
      <c r="T114" s="337"/>
      <c r="U114" s="333"/>
      <c r="V114" s="334"/>
      <c r="W114" s="334"/>
      <c r="X114" s="335"/>
      <c r="Y114" s="4"/>
      <c r="Z114" s="68">
        <f>COUNTIF(E113:T115,"○")</f>
        <v>1</v>
      </c>
      <c r="AA114" s="64">
        <f>COUNTIF(E113:T115,"×")</f>
        <v>2</v>
      </c>
      <c r="AB114" s="67">
        <f>(IF((E113&gt;G113),1,0))+(IF((E114&gt;G114),1,0))+(IF((E115&gt;G115),1,0))+(IF((I113&gt;K113),1,0))+(IF((I114&gt;K114),1,0))+(IF((I115&gt;K115),1,0))+(IF((M113&gt;O113),1,0))+(IF((M114&gt;O114),1,0))+(IF((M115&gt;O115),1,0))+(IF((Q113&gt;S113),1,0))+(IF((Q114&gt;S114),1,0))+(IF((Q115&gt;S115),1,0))</f>
        <v>2</v>
      </c>
      <c r="AC114" s="66">
        <f>(IF((E113&lt;G113),1,0))+(IF((E114&lt;G114),1,0))+(IF((E115&lt;G115),1,0))+(IF((I113&lt;K113),1,0))+(IF((I114&lt;K114),1,0))+(IF((I115&lt;K115),1,0))+(IF((M113&lt;O113),1,0))+(IF((M114&lt;O114),1,0))+(IF((M115&lt;O115),1,0))+(IF((Q113&lt;S113),1,0))+(IF((Q114&lt;S114),1,0))+(IF((Q115&lt;S115),1,0))</f>
        <v>4</v>
      </c>
      <c r="AD114" s="65">
        <f>AB114-AC114</f>
        <v>-2</v>
      </c>
      <c r="AE114" s="64">
        <f>SUM(E113:E115,I113:I115,M113:M115,Q113:Q115)</f>
        <v>93</v>
      </c>
      <c r="AF114" s="64">
        <f>SUM(G113:G115,K113:K115,O113:O115,S113:S115)</f>
        <v>109</v>
      </c>
      <c r="AG114" s="63">
        <f>AE114-AF114</f>
        <v>-16</v>
      </c>
      <c r="BL114" s="138"/>
      <c r="BM114" s="138"/>
      <c r="BN114" s="138"/>
      <c r="BO114" s="138"/>
      <c r="BP114" s="138"/>
      <c r="BQ114" s="138"/>
      <c r="BR114" s="138"/>
    </row>
    <row r="115" spans="1:72" ht="10.95" customHeight="1" x14ac:dyDescent="0.15">
      <c r="B115" s="391"/>
      <c r="C115" s="201"/>
      <c r="D115" s="204"/>
      <c r="E115" s="53" t="str">
        <f>IF(K112="","",K112)</f>
        <v/>
      </c>
      <c r="F115" s="29" t="str">
        <f t="shared" si="20"/>
        <v/>
      </c>
      <c r="G115" s="52" t="str">
        <f>IF(I112="","",I112)</f>
        <v/>
      </c>
      <c r="H115" s="304" t="str">
        <f>IF(J112="","",J112)</f>
        <v/>
      </c>
      <c r="I115" s="311"/>
      <c r="J115" s="312"/>
      <c r="K115" s="312"/>
      <c r="L115" s="313"/>
      <c r="M115" s="51"/>
      <c r="N115" s="29" t="str">
        <f t="shared" si="18"/>
        <v/>
      </c>
      <c r="O115" s="49"/>
      <c r="P115" s="327"/>
      <c r="Q115" s="51"/>
      <c r="R115" s="50" t="str">
        <f t="shared" si="19"/>
        <v/>
      </c>
      <c r="S115" s="49"/>
      <c r="T115" s="349"/>
      <c r="U115" s="10">
        <f>Z114</f>
        <v>1</v>
      </c>
      <c r="V115" s="9" t="s">
        <v>9</v>
      </c>
      <c r="W115" s="9">
        <f>AA114</f>
        <v>2</v>
      </c>
      <c r="X115" s="8" t="s">
        <v>6</v>
      </c>
      <c r="Y115" s="4"/>
      <c r="Z115" s="3"/>
      <c r="AA115" s="2"/>
      <c r="AB115" s="3"/>
      <c r="AC115" s="2"/>
      <c r="AD115" s="1"/>
      <c r="AE115" s="2"/>
      <c r="AF115" s="2"/>
      <c r="AG115" s="1"/>
      <c r="BL115" s="138"/>
      <c r="BM115" s="138"/>
      <c r="BN115" s="138"/>
      <c r="BO115" s="138"/>
      <c r="BP115" s="138"/>
      <c r="BQ115" s="138"/>
      <c r="BR115" s="138"/>
    </row>
    <row r="116" spans="1:72" ht="10.95" customHeight="1" x14ac:dyDescent="0.15">
      <c r="B116" s="174"/>
      <c r="C116" s="205" t="s">
        <v>74</v>
      </c>
      <c r="D116" s="32" t="s">
        <v>76</v>
      </c>
      <c r="E116" s="31">
        <f>IF(O110="","",O110)</f>
        <v>21</v>
      </c>
      <c r="F116" s="34" t="str">
        <f t="shared" si="20"/>
        <v>-</v>
      </c>
      <c r="G116" s="28">
        <f>IF(M110="","",M110)</f>
        <v>17</v>
      </c>
      <c r="H116" s="302" t="str">
        <f>IF(P110="","",IF(P110="○","×",IF(P110="×","○")))</f>
        <v>○</v>
      </c>
      <c r="I116" s="30">
        <f>IF(O113="","",O113)</f>
        <v>21</v>
      </c>
      <c r="J116" s="29" t="str">
        <f t="shared" ref="J116:J121" si="21">IF(I116="","","-")</f>
        <v>-</v>
      </c>
      <c r="K116" s="28">
        <f>IF(M113="","",M113)</f>
        <v>17</v>
      </c>
      <c r="L116" s="302" t="str">
        <f>IF(P113="","",IF(P113="○","×",IF(P113="×","○")))</f>
        <v>○</v>
      </c>
      <c r="M116" s="305"/>
      <c r="N116" s="306"/>
      <c r="O116" s="306"/>
      <c r="P116" s="307"/>
      <c r="Q116" s="39">
        <v>21</v>
      </c>
      <c r="R116" s="29" t="str">
        <f t="shared" si="19"/>
        <v>-</v>
      </c>
      <c r="S116" s="38">
        <v>14</v>
      </c>
      <c r="T116" s="337" t="str">
        <f>IF(Q116&lt;&gt;"",IF(Q116&gt;S116,IF(Q117&gt;S117,"○",IF(Q118&gt;S118,"○","×")),IF(Q117&gt;S117,IF(Q118&gt;S118,"○","×"),"×")),"")</f>
        <v>○</v>
      </c>
      <c r="U116" s="330" t="s">
        <v>21</v>
      </c>
      <c r="V116" s="331"/>
      <c r="W116" s="331"/>
      <c r="X116" s="332"/>
      <c r="Y116" s="4"/>
      <c r="Z116" s="68"/>
      <c r="AA116" s="64"/>
      <c r="AB116" s="68"/>
      <c r="AC116" s="64"/>
      <c r="AD116" s="63"/>
      <c r="AE116" s="64"/>
      <c r="AF116" s="64"/>
      <c r="AG116" s="63"/>
      <c r="BL116" s="138"/>
      <c r="BM116" s="138"/>
      <c r="BN116" s="138"/>
      <c r="BO116" s="138"/>
      <c r="BP116" s="138"/>
      <c r="BQ116" s="138"/>
      <c r="BR116" s="138"/>
    </row>
    <row r="117" spans="1:72" ht="10.95" customHeight="1" x14ac:dyDescent="0.15">
      <c r="B117" s="391"/>
      <c r="C117" s="205" t="s">
        <v>75</v>
      </c>
      <c r="D117" s="32" t="s">
        <v>76</v>
      </c>
      <c r="E117" s="31">
        <f>IF(O111="","",O111)</f>
        <v>21</v>
      </c>
      <c r="F117" s="29" t="str">
        <f t="shared" si="20"/>
        <v>-</v>
      </c>
      <c r="G117" s="28">
        <f>IF(M111="","",M111)</f>
        <v>13</v>
      </c>
      <c r="H117" s="303" t="str">
        <f>IF(J114="","",J114)</f>
        <v/>
      </c>
      <c r="I117" s="30">
        <f>IF(O114="","",O114)</f>
        <v>21</v>
      </c>
      <c r="J117" s="29" t="str">
        <f t="shared" si="21"/>
        <v>-</v>
      </c>
      <c r="K117" s="28">
        <f>IF(M114="","",M114)</f>
        <v>12</v>
      </c>
      <c r="L117" s="303" t="str">
        <f>IF(N114="","",N114)</f>
        <v>-</v>
      </c>
      <c r="M117" s="308"/>
      <c r="N117" s="309"/>
      <c r="O117" s="309"/>
      <c r="P117" s="310"/>
      <c r="Q117" s="39">
        <v>21</v>
      </c>
      <c r="R117" s="29" t="str">
        <f t="shared" si="19"/>
        <v>-</v>
      </c>
      <c r="S117" s="38">
        <v>8</v>
      </c>
      <c r="T117" s="337"/>
      <c r="U117" s="333"/>
      <c r="V117" s="334"/>
      <c r="W117" s="334"/>
      <c r="X117" s="335"/>
      <c r="Y117" s="4"/>
      <c r="Z117" s="68">
        <f>COUNTIF(E116:T118,"○")</f>
        <v>3</v>
      </c>
      <c r="AA117" s="64">
        <f>COUNTIF(E116:T118,"×")</f>
        <v>0</v>
      </c>
      <c r="AB117" s="67">
        <f>(IF((E116&gt;G116),1,0))+(IF((E117&gt;G117),1,0))+(IF((E118&gt;G118),1,0))+(IF((I116&gt;K116),1,0))+(IF((I117&gt;K117),1,0))+(IF((I118&gt;K118),1,0))+(IF((M116&gt;O116),1,0))+(IF((M117&gt;O117),1,0))+(IF((M118&gt;O118),1,0))+(IF((Q116&gt;S116),1,0))+(IF((Q117&gt;S117),1,0))+(IF((Q118&gt;S118),1,0))</f>
        <v>6</v>
      </c>
      <c r="AC117" s="66">
        <f>(IF((E116&lt;G116),1,0))+(IF((E117&lt;G117),1,0))+(IF((E118&lt;G118),1,0))+(IF((I116&lt;K116),1,0))+(IF((I117&lt;K117),1,0))+(IF((I118&lt;K118),1,0))+(IF((M116&lt;O116),1,0))+(IF((M117&lt;O117),1,0))+(IF((M118&lt;O118),1,0))+(IF((Q116&lt;S116),1,0))+(IF((Q117&lt;S117),1,0))+(IF((Q118&lt;S118),1,0))</f>
        <v>0</v>
      </c>
      <c r="AD117" s="65">
        <f>AB117-AC117</f>
        <v>6</v>
      </c>
      <c r="AE117" s="64">
        <f>SUM(E116:E118,I116:I118,M116:M118,Q116:Q118)</f>
        <v>126</v>
      </c>
      <c r="AF117" s="64">
        <f>SUM(G116:G118,K116:K118,O116:O118,S116:S118)</f>
        <v>81</v>
      </c>
      <c r="AG117" s="63">
        <f>AE117-AF117</f>
        <v>45</v>
      </c>
      <c r="BL117" s="138"/>
      <c r="BM117" s="138"/>
      <c r="BN117" s="138"/>
      <c r="BO117" s="138"/>
      <c r="BP117" s="138"/>
      <c r="BQ117" s="138"/>
      <c r="BR117" s="138"/>
    </row>
    <row r="118" spans="1:72" ht="10.95" customHeight="1" x14ac:dyDescent="0.15">
      <c r="B118" s="391"/>
      <c r="C118" s="201"/>
      <c r="D118" s="202"/>
      <c r="E118" s="53" t="str">
        <f>IF(O112="","",O112)</f>
        <v/>
      </c>
      <c r="F118" s="50" t="str">
        <f t="shared" si="20"/>
        <v/>
      </c>
      <c r="G118" s="52" t="str">
        <f>IF(M112="","",M112)</f>
        <v/>
      </c>
      <c r="H118" s="304" t="str">
        <f>IF(J115="","",J115)</f>
        <v/>
      </c>
      <c r="I118" s="70" t="str">
        <f>IF(O115="","",O115)</f>
        <v/>
      </c>
      <c r="J118" s="29" t="str">
        <f t="shared" si="21"/>
        <v/>
      </c>
      <c r="K118" s="52" t="str">
        <f>IF(M115="","",M115)</f>
        <v/>
      </c>
      <c r="L118" s="304" t="str">
        <f>IF(N115="","",N115)</f>
        <v/>
      </c>
      <c r="M118" s="311"/>
      <c r="N118" s="312"/>
      <c r="O118" s="312"/>
      <c r="P118" s="313"/>
      <c r="Q118" s="108"/>
      <c r="R118" s="29" t="str">
        <f t="shared" si="19"/>
        <v/>
      </c>
      <c r="S118" s="49"/>
      <c r="T118" s="349"/>
      <c r="U118" s="10">
        <f>Z117</f>
        <v>3</v>
      </c>
      <c r="V118" s="9" t="s">
        <v>9</v>
      </c>
      <c r="W118" s="9">
        <f>AA117</f>
        <v>0</v>
      </c>
      <c r="X118" s="8" t="s">
        <v>6</v>
      </c>
      <c r="Y118" s="4"/>
      <c r="Z118" s="68"/>
      <c r="AA118" s="64"/>
      <c r="AB118" s="68"/>
      <c r="AC118" s="64"/>
      <c r="AD118" s="63"/>
      <c r="AE118" s="64"/>
      <c r="AF118" s="64"/>
      <c r="AG118" s="63"/>
      <c r="BL118" s="138"/>
      <c r="BM118" s="138"/>
      <c r="BN118" s="138"/>
      <c r="BO118" s="138"/>
      <c r="BP118" s="138"/>
      <c r="BQ118" s="138"/>
      <c r="BR118" s="138"/>
    </row>
    <row r="119" spans="1:72" ht="10.95" customHeight="1" x14ac:dyDescent="0.15">
      <c r="B119" s="192"/>
      <c r="C119" s="206" t="s">
        <v>123</v>
      </c>
      <c r="D119" s="203" t="s">
        <v>46</v>
      </c>
      <c r="E119" s="31">
        <f>IF(S110="","",S110)</f>
        <v>16</v>
      </c>
      <c r="F119" s="29" t="str">
        <f t="shared" si="20"/>
        <v>-</v>
      </c>
      <c r="G119" s="28">
        <f>IF(Q110="","",Q110)</f>
        <v>21</v>
      </c>
      <c r="H119" s="302" t="str">
        <f>IF(T110="","",IF(T110="○","×",IF(T110="×","○")))</f>
        <v>×</v>
      </c>
      <c r="I119" s="30">
        <f>IF(S113="","",S113)</f>
        <v>9</v>
      </c>
      <c r="J119" s="34" t="str">
        <f t="shared" si="21"/>
        <v>-</v>
      </c>
      <c r="K119" s="28">
        <f>IF(Q113="","",Q113)</f>
        <v>21</v>
      </c>
      <c r="L119" s="302" t="str">
        <f>IF(T113="","",IF(T113="○","×",IF(T113="×","○")))</f>
        <v>×</v>
      </c>
      <c r="M119" s="35">
        <f>IF(S116="","",S116)</f>
        <v>14</v>
      </c>
      <c r="N119" s="29" t="str">
        <f>IF(M119="","","-")</f>
        <v>-</v>
      </c>
      <c r="O119" s="33">
        <f>IF(Q116="","",Q116)</f>
        <v>21</v>
      </c>
      <c r="P119" s="302" t="str">
        <f>IF(T116="","",IF(T116="○","×",IF(T116="×","○")))</f>
        <v>×</v>
      </c>
      <c r="Q119" s="305"/>
      <c r="R119" s="306"/>
      <c r="S119" s="306"/>
      <c r="T119" s="392"/>
      <c r="U119" s="330" t="s">
        <v>20</v>
      </c>
      <c r="V119" s="331"/>
      <c r="W119" s="331"/>
      <c r="X119" s="332"/>
      <c r="Y119" s="4"/>
      <c r="Z119" s="61"/>
      <c r="AA119" s="60"/>
      <c r="AB119" s="61"/>
      <c r="AC119" s="60"/>
      <c r="AD119" s="69"/>
      <c r="AE119" s="60"/>
      <c r="AF119" s="60"/>
      <c r="AG119" s="69"/>
      <c r="BL119" s="138"/>
      <c r="BM119" s="138"/>
      <c r="BN119" s="138"/>
      <c r="BO119" s="138"/>
      <c r="BP119" s="138"/>
      <c r="BQ119" s="138"/>
      <c r="BR119" s="138"/>
    </row>
    <row r="120" spans="1:72" ht="10.95" customHeight="1" x14ac:dyDescent="0.15">
      <c r="B120" s="192"/>
      <c r="C120" s="205" t="s">
        <v>124</v>
      </c>
      <c r="D120" s="32" t="s">
        <v>125</v>
      </c>
      <c r="E120" s="31">
        <f>IF(S111="","",S111)</f>
        <v>18</v>
      </c>
      <c r="F120" s="29" t="str">
        <f t="shared" si="20"/>
        <v>-</v>
      </c>
      <c r="G120" s="28">
        <f>IF(Q111="","",Q111)</f>
        <v>21</v>
      </c>
      <c r="H120" s="303" t="str">
        <f>IF(J117="","",J117)</f>
        <v>-</v>
      </c>
      <c r="I120" s="30">
        <f>IF(S114="","",S114)</f>
        <v>16</v>
      </c>
      <c r="J120" s="29" t="str">
        <f t="shared" si="21"/>
        <v>-</v>
      </c>
      <c r="K120" s="28">
        <f>IF(Q114="","",Q114)</f>
        <v>21</v>
      </c>
      <c r="L120" s="303" t="str">
        <f>IF(N117="","",N117)</f>
        <v/>
      </c>
      <c r="M120" s="30">
        <f>IF(S117="","",S117)</f>
        <v>8</v>
      </c>
      <c r="N120" s="29" t="str">
        <f>IF(M120="","","-")</f>
        <v>-</v>
      </c>
      <c r="O120" s="28">
        <f>IF(Q117="","",Q117)</f>
        <v>21</v>
      </c>
      <c r="P120" s="303" t="str">
        <f>IF(R117="","",R117)</f>
        <v>-</v>
      </c>
      <c r="Q120" s="308"/>
      <c r="R120" s="309"/>
      <c r="S120" s="309"/>
      <c r="T120" s="393"/>
      <c r="U120" s="333"/>
      <c r="V120" s="334"/>
      <c r="W120" s="334"/>
      <c r="X120" s="335"/>
      <c r="Y120" s="4"/>
      <c r="Z120" s="68">
        <f>COUNTIF(E119:T121,"○")</f>
        <v>0</v>
      </c>
      <c r="AA120" s="64">
        <f>COUNTIF(E119:T121,"×")</f>
        <v>3</v>
      </c>
      <c r="AB120" s="67">
        <f>(IF((E119&gt;G119),1,0))+(IF((E120&gt;G120),1,0))+(IF((E121&gt;G121),1,0))+(IF((I119&gt;K119),1,0))+(IF((I120&gt;K120),1,0))+(IF((I121&gt;K121),1,0))+(IF((M119&gt;O119),1,0))+(IF((M120&gt;O120),1,0))+(IF((M121&gt;O121),1,0))+(IF((Q119&gt;S119),1,0))+(IF((Q120&gt;S120),1,0))+(IF((Q121&gt;S121),1,0))</f>
        <v>0</v>
      </c>
      <c r="AC120" s="66">
        <f>(IF((E119&lt;G119),1,0))+(IF((E120&lt;G120),1,0))+(IF((E121&lt;G121),1,0))+(IF((I119&lt;K119),1,0))+(IF((I120&lt;K120),1,0))+(IF((I121&lt;K121),1,0))+(IF((M119&lt;O119),1,0))+(IF((M120&lt;O120),1,0))+(IF((M121&lt;O121),1,0))+(IF((Q119&lt;S119),1,0))+(IF((Q120&lt;S120),1,0))+(IF((Q121&lt;S121),1,0))</f>
        <v>6</v>
      </c>
      <c r="AD120" s="65">
        <f>AB120-AC120</f>
        <v>-6</v>
      </c>
      <c r="AE120" s="64">
        <f>SUM(E119:E121,I119:I121,M119:M121,Q119:Q121)</f>
        <v>81</v>
      </c>
      <c r="AF120" s="64">
        <f>SUM(G119:G121,K119:K121,O119:O121,S119:S121)</f>
        <v>126</v>
      </c>
      <c r="AG120" s="63">
        <f>AE120-AF120</f>
        <v>-45</v>
      </c>
      <c r="BL120" s="138"/>
      <c r="BM120" s="138"/>
      <c r="BN120" s="138"/>
      <c r="BO120" s="138"/>
      <c r="BP120" s="138"/>
      <c r="BQ120" s="138"/>
      <c r="BR120" s="138"/>
    </row>
    <row r="121" spans="1:72" ht="10.95" customHeight="1" thickBot="1" x14ac:dyDescent="0.2">
      <c r="B121" s="192"/>
      <c r="C121" s="207"/>
      <c r="D121" s="208"/>
      <c r="E121" s="21" t="str">
        <f>IF(S112="","",S112)</f>
        <v/>
      </c>
      <c r="F121" s="19" t="str">
        <f t="shared" si="20"/>
        <v/>
      </c>
      <c r="G121" s="18" t="str">
        <f>IF(Q112="","",Q112)</f>
        <v/>
      </c>
      <c r="H121" s="329" t="str">
        <f>IF(J118="","",J118)</f>
        <v/>
      </c>
      <c r="I121" s="20" t="str">
        <f>IF(S115="","",S115)</f>
        <v/>
      </c>
      <c r="J121" s="19" t="str">
        <f t="shared" si="21"/>
        <v/>
      </c>
      <c r="K121" s="18" t="str">
        <f>IF(Q115="","",Q115)</f>
        <v/>
      </c>
      <c r="L121" s="329" t="str">
        <f>IF(N118="","",N118)</f>
        <v/>
      </c>
      <c r="M121" s="20" t="str">
        <f>IF(S118="","",S118)</f>
        <v/>
      </c>
      <c r="N121" s="19" t="str">
        <f>IF(M121="","","-")</f>
        <v/>
      </c>
      <c r="O121" s="18" t="str">
        <f>IF(Q118="","",Q118)</f>
        <v/>
      </c>
      <c r="P121" s="329" t="str">
        <f>IF(R118="","",R118)</f>
        <v/>
      </c>
      <c r="Q121" s="352"/>
      <c r="R121" s="353"/>
      <c r="S121" s="353"/>
      <c r="T121" s="394"/>
      <c r="U121" s="7">
        <f>Z120</f>
        <v>0</v>
      </c>
      <c r="V121" s="6" t="s">
        <v>9</v>
      </c>
      <c r="W121" s="6">
        <f>AA120</f>
        <v>3</v>
      </c>
      <c r="X121" s="5" t="s">
        <v>6</v>
      </c>
      <c r="Y121" s="4"/>
      <c r="Z121" s="3"/>
      <c r="AA121" s="2"/>
      <c r="AB121" s="3"/>
      <c r="AC121" s="2"/>
      <c r="AD121" s="1"/>
      <c r="AE121" s="2"/>
      <c r="AF121" s="2"/>
      <c r="AG121" s="1"/>
      <c r="BL121" s="138"/>
      <c r="BM121" s="138"/>
      <c r="BN121" s="138"/>
      <c r="BO121" s="138"/>
      <c r="BP121" s="138"/>
      <c r="BQ121" s="138"/>
      <c r="BR121" s="138"/>
    </row>
    <row r="122" spans="1:72" ht="12" customHeight="1" x14ac:dyDescent="0.2">
      <c r="B122" s="192"/>
      <c r="C122" s="193"/>
      <c r="D122" s="153"/>
      <c r="E122" s="129"/>
      <c r="F122" s="120"/>
      <c r="G122" s="129"/>
      <c r="H122" s="129"/>
      <c r="I122" s="127"/>
      <c r="J122" s="119"/>
      <c r="K122" s="127"/>
      <c r="L122" s="127"/>
      <c r="M122" s="127"/>
      <c r="N122" s="127"/>
      <c r="O122" s="127"/>
      <c r="P122" s="127"/>
      <c r="Q122" s="122"/>
      <c r="R122" s="122"/>
      <c r="S122" s="122"/>
      <c r="T122" s="122"/>
      <c r="Z122" s="138"/>
      <c r="AA122" s="138"/>
      <c r="AB122" s="138"/>
      <c r="AC122" s="138"/>
      <c r="AD122" s="138"/>
      <c r="AE122" s="138"/>
      <c r="AF122" s="138"/>
      <c r="BL122" s="138"/>
      <c r="BM122" s="138"/>
      <c r="BN122" s="138"/>
      <c r="BO122" s="138"/>
      <c r="BP122" s="138"/>
      <c r="BQ122" s="138"/>
      <c r="BR122" s="138"/>
    </row>
    <row r="123" spans="1:72" ht="12" customHeight="1" thickBot="1" x14ac:dyDescent="0.25">
      <c r="B123" s="192"/>
      <c r="C123" s="193"/>
      <c r="D123" s="153"/>
      <c r="E123" s="129"/>
      <c r="F123" s="120"/>
      <c r="G123" s="129"/>
      <c r="H123" s="129"/>
      <c r="I123" s="127"/>
      <c r="J123" s="119"/>
      <c r="K123" s="127"/>
      <c r="L123" s="127"/>
      <c r="M123" s="127"/>
      <c r="N123" s="127"/>
      <c r="O123" s="127"/>
      <c r="P123" s="127"/>
      <c r="Q123" s="122"/>
      <c r="R123" s="122"/>
      <c r="S123" s="122"/>
      <c r="T123" s="122"/>
      <c r="Z123" s="138"/>
      <c r="AA123" s="138"/>
      <c r="AB123" s="138"/>
      <c r="AC123" s="138"/>
      <c r="AD123" s="138"/>
      <c r="AE123" s="138"/>
      <c r="AF123" s="138"/>
      <c r="BL123" s="138"/>
      <c r="BM123" s="138"/>
      <c r="BN123" s="138"/>
      <c r="BO123" s="138"/>
      <c r="BP123" s="138"/>
      <c r="BQ123" s="138"/>
      <c r="BR123" s="138"/>
    </row>
    <row r="124" spans="1:72" ht="12" customHeight="1" x14ac:dyDescent="0.15">
      <c r="A124" s="182"/>
      <c r="B124" s="229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BL124" s="138"/>
      <c r="BM124" s="138"/>
      <c r="BN124" s="138"/>
      <c r="BO124" s="138"/>
      <c r="BP124" s="138"/>
      <c r="BQ124" s="138"/>
      <c r="BR124" s="138"/>
    </row>
    <row r="125" spans="1:72" ht="13.05" customHeight="1" x14ac:dyDescent="0.2">
      <c r="C125" s="277" t="s">
        <v>78</v>
      </c>
      <c r="D125" s="278"/>
      <c r="E125" s="145"/>
      <c r="F125" s="145"/>
      <c r="K125" s="218" t="s">
        <v>29</v>
      </c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0"/>
      <c r="X125" s="279" t="s">
        <v>30</v>
      </c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177"/>
      <c r="AK125" s="177"/>
      <c r="AL125" s="146"/>
      <c r="BL125" s="138"/>
      <c r="BM125" s="138"/>
      <c r="BN125" s="138"/>
      <c r="BO125" s="138"/>
      <c r="BP125" s="138"/>
      <c r="BQ125" s="138"/>
      <c r="BR125" s="138"/>
      <c r="BT125" s="143"/>
    </row>
    <row r="126" spans="1:72" ht="13.05" customHeight="1" x14ac:dyDescent="0.2">
      <c r="C126" s="277"/>
      <c r="D126" s="278"/>
      <c r="E126" s="145"/>
      <c r="F126" s="145"/>
      <c r="K126" s="280" t="str">
        <f>C131</f>
        <v>近藤英樹</v>
      </c>
      <c r="L126" s="281"/>
      <c r="M126" s="281"/>
      <c r="N126" s="281"/>
      <c r="O126" s="281"/>
      <c r="P126" s="282" t="str">
        <f>D131</f>
        <v>土居中ﾊﾞﾄﾞﾐﾝﾄﾝ部</v>
      </c>
      <c r="Q126" s="281"/>
      <c r="R126" s="281"/>
      <c r="S126" s="281"/>
      <c r="T126" s="281"/>
      <c r="U126" s="281"/>
      <c r="V126" s="283"/>
      <c r="W126" s="211"/>
      <c r="X126" s="280" t="str">
        <f>C146</f>
        <v>森實将斗</v>
      </c>
      <c r="Y126" s="281"/>
      <c r="Z126" s="281"/>
      <c r="AA126" s="281"/>
      <c r="AB126" s="281"/>
      <c r="AC126" s="282" t="str">
        <f>D146</f>
        <v>土居中ﾊﾞﾄﾞﾐﾝﾄﾝ部</v>
      </c>
      <c r="AD126" s="281"/>
      <c r="AE126" s="281"/>
      <c r="AF126" s="281"/>
      <c r="AG126" s="281"/>
      <c r="AH126" s="281"/>
      <c r="AI126" s="283"/>
      <c r="AJ126" s="148"/>
      <c r="AL126" s="146"/>
      <c r="BL126" s="138"/>
      <c r="BM126" s="138"/>
      <c r="BN126" s="138"/>
      <c r="BO126" s="138"/>
      <c r="BP126" s="138"/>
      <c r="BQ126" s="138"/>
      <c r="BR126" s="138"/>
      <c r="BT126" s="143"/>
    </row>
    <row r="127" spans="1:72" ht="13.05" customHeight="1" x14ac:dyDescent="0.2">
      <c r="C127" s="273" t="s">
        <v>39</v>
      </c>
      <c r="D127" s="273"/>
      <c r="E127" s="145"/>
      <c r="F127" s="145"/>
      <c r="K127" s="290" t="str">
        <f>C132</f>
        <v>石原結人</v>
      </c>
      <c r="L127" s="291"/>
      <c r="M127" s="291"/>
      <c r="N127" s="291"/>
      <c r="O127" s="291"/>
      <c r="P127" s="292" t="s">
        <v>161</v>
      </c>
      <c r="Q127" s="292"/>
      <c r="R127" s="292"/>
      <c r="S127" s="292"/>
      <c r="T127" s="292"/>
      <c r="U127" s="292"/>
      <c r="V127" s="293"/>
      <c r="W127" s="211"/>
      <c r="X127" s="290" t="str">
        <f>C147</f>
        <v>山中愁智</v>
      </c>
      <c r="Y127" s="291"/>
      <c r="Z127" s="291"/>
      <c r="AA127" s="291"/>
      <c r="AB127" s="291"/>
      <c r="AC127" s="292" t="s">
        <v>161</v>
      </c>
      <c r="AD127" s="292"/>
      <c r="AE127" s="292"/>
      <c r="AF127" s="292"/>
      <c r="AG127" s="292"/>
      <c r="AH127" s="292"/>
      <c r="AI127" s="293"/>
      <c r="AJ127" s="145"/>
      <c r="AK127" s="145"/>
      <c r="AL127" s="146"/>
      <c r="BL127" s="138"/>
      <c r="BM127" s="138"/>
      <c r="BN127" s="138"/>
      <c r="BO127" s="138"/>
      <c r="BP127" s="138"/>
      <c r="BQ127" s="138"/>
      <c r="BR127" s="138"/>
      <c r="BT127" s="143"/>
    </row>
    <row r="128" spans="1:72" ht="4.95" customHeight="1" thickBot="1" x14ac:dyDescent="0.25">
      <c r="C128" s="275"/>
      <c r="D128" s="275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211"/>
      <c r="P128" s="211"/>
      <c r="Q128" s="211"/>
      <c r="R128" s="211"/>
      <c r="S128" s="213"/>
      <c r="T128" s="213"/>
      <c r="U128" s="213"/>
      <c r="V128" s="213"/>
      <c r="W128" s="213"/>
      <c r="X128" s="213"/>
      <c r="Y128" s="213"/>
      <c r="Z128" s="213"/>
      <c r="AA128" s="214"/>
      <c r="AB128" s="214"/>
      <c r="AC128" s="214"/>
      <c r="AD128" s="214"/>
      <c r="AE128" s="212"/>
      <c r="AF128" s="212"/>
      <c r="AG128" s="212"/>
      <c r="AH128" s="212"/>
      <c r="AI128" s="212"/>
      <c r="AJ128" s="145"/>
      <c r="AK128" s="145"/>
      <c r="AL128" s="146"/>
      <c r="BL128" s="138"/>
      <c r="BM128" s="138"/>
      <c r="BN128" s="138"/>
      <c r="BO128" s="138"/>
      <c r="BP128" s="138"/>
      <c r="BQ128" s="138"/>
      <c r="BR128" s="138"/>
      <c r="BT128" s="143"/>
    </row>
    <row r="129" spans="1:70" ht="10.95" customHeight="1" x14ac:dyDescent="0.15">
      <c r="A129" s="167"/>
      <c r="C129" s="294" t="s">
        <v>77</v>
      </c>
      <c r="D129" s="295"/>
      <c r="E129" s="298" t="str">
        <f>C131</f>
        <v>近藤英樹</v>
      </c>
      <c r="F129" s="299"/>
      <c r="G129" s="299"/>
      <c r="H129" s="300"/>
      <c r="I129" s="301" t="str">
        <f>C134</f>
        <v>藤田徠聖</v>
      </c>
      <c r="J129" s="299"/>
      <c r="K129" s="299"/>
      <c r="L129" s="300"/>
      <c r="M129" s="301" t="str">
        <f>C137</f>
        <v>玉井源起</v>
      </c>
      <c r="N129" s="299"/>
      <c r="O129" s="299"/>
      <c r="P129" s="300"/>
      <c r="Q129" s="301" t="str">
        <f>C140</f>
        <v>曽根悠斗</v>
      </c>
      <c r="R129" s="299"/>
      <c r="S129" s="299"/>
      <c r="T129" s="300"/>
      <c r="U129" s="301" t="str">
        <f>C143</f>
        <v>山内賢信</v>
      </c>
      <c r="V129" s="299"/>
      <c r="W129" s="299"/>
      <c r="X129" s="299"/>
      <c r="Y129" s="301" t="str">
        <f>C146</f>
        <v>森實将斗</v>
      </c>
      <c r="Z129" s="299"/>
      <c r="AA129" s="299"/>
      <c r="AB129" s="436"/>
      <c r="AC129" s="341" t="s">
        <v>0</v>
      </c>
      <c r="AD129" s="342"/>
      <c r="AE129" s="342"/>
      <c r="AF129" s="343"/>
      <c r="AG129" s="48"/>
      <c r="AH129" s="404" t="s">
        <v>2</v>
      </c>
      <c r="AI129" s="405"/>
      <c r="AJ129" s="284" t="s">
        <v>3</v>
      </c>
      <c r="AK129" s="286"/>
      <c r="AL129" s="285"/>
      <c r="AM129" s="287" t="s">
        <v>4</v>
      </c>
      <c r="AN129" s="288"/>
      <c r="AO129" s="289"/>
      <c r="BL129" s="138"/>
      <c r="BM129" s="138"/>
      <c r="BN129" s="138"/>
      <c r="BO129" s="138"/>
      <c r="BP129" s="138"/>
      <c r="BQ129" s="138"/>
      <c r="BR129" s="138"/>
    </row>
    <row r="130" spans="1:70" ht="10.95" customHeight="1" thickBot="1" x14ac:dyDescent="0.2">
      <c r="A130" s="167"/>
      <c r="C130" s="296"/>
      <c r="D130" s="297"/>
      <c r="E130" s="314" t="str">
        <f>C132</f>
        <v>石原結人</v>
      </c>
      <c r="F130" s="315"/>
      <c r="G130" s="315"/>
      <c r="H130" s="316"/>
      <c r="I130" s="317" t="str">
        <f>C135</f>
        <v>吉富一登</v>
      </c>
      <c r="J130" s="315"/>
      <c r="K130" s="315"/>
      <c r="L130" s="316"/>
      <c r="M130" s="317" t="str">
        <f>C138</f>
        <v>真鍋颯汰</v>
      </c>
      <c r="N130" s="315"/>
      <c r="O130" s="315"/>
      <c r="P130" s="316"/>
      <c r="Q130" s="317" t="str">
        <f>C141</f>
        <v>川上真聖</v>
      </c>
      <c r="R130" s="315"/>
      <c r="S130" s="315"/>
      <c r="T130" s="316"/>
      <c r="U130" s="317" t="str">
        <f>C144</f>
        <v>村上稜真</v>
      </c>
      <c r="V130" s="315"/>
      <c r="W130" s="315"/>
      <c r="X130" s="315"/>
      <c r="Y130" s="317" t="str">
        <f>C147</f>
        <v>山中愁智</v>
      </c>
      <c r="Z130" s="315"/>
      <c r="AA130" s="315"/>
      <c r="AB130" s="437"/>
      <c r="AC130" s="344" t="s">
        <v>1</v>
      </c>
      <c r="AD130" s="345"/>
      <c r="AE130" s="345"/>
      <c r="AF130" s="346"/>
      <c r="AG130" s="48"/>
      <c r="AH130" s="59" t="s">
        <v>5</v>
      </c>
      <c r="AI130" s="58" t="s">
        <v>6</v>
      </c>
      <c r="AJ130" s="59" t="s">
        <v>15</v>
      </c>
      <c r="AK130" s="58" t="s">
        <v>7</v>
      </c>
      <c r="AL130" s="57" t="s">
        <v>8</v>
      </c>
      <c r="AM130" s="130" t="s">
        <v>15</v>
      </c>
      <c r="AN130" s="58" t="s">
        <v>7</v>
      </c>
      <c r="AO130" s="57" t="s">
        <v>8</v>
      </c>
      <c r="BL130" s="138"/>
      <c r="BM130" s="138"/>
      <c r="BN130" s="138"/>
      <c r="BO130" s="138"/>
      <c r="BP130" s="138"/>
      <c r="BQ130" s="138"/>
      <c r="BR130" s="138"/>
    </row>
    <row r="131" spans="1:70" ht="10.95" customHeight="1" x14ac:dyDescent="0.15">
      <c r="A131" s="167"/>
      <c r="C131" s="149" t="s">
        <v>79</v>
      </c>
      <c r="D131" s="150" t="s">
        <v>76</v>
      </c>
      <c r="E131" s="318"/>
      <c r="F131" s="319"/>
      <c r="G131" s="319"/>
      <c r="H131" s="320"/>
      <c r="I131" s="39">
        <v>15</v>
      </c>
      <c r="J131" s="29" t="str">
        <f>IF(I131="","","-")</f>
        <v>-</v>
      </c>
      <c r="K131" s="38">
        <v>2</v>
      </c>
      <c r="L131" s="347" t="str">
        <f>IF(I131&lt;&gt;"",IF(I131&gt;K131,IF(I132&gt;K132,"○",IF(I133&gt;K133,"○","×")),IF(I132&gt;K132,IF(I133&gt;K133,"○","×"),"×")),"")</f>
        <v>○</v>
      </c>
      <c r="M131" s="39">
        <v>15</v>
      </c>
      <c r="N131" s="56" t="str">
        <f t="shared" ref="N131:N136" si="22">IF(M131="","","-")</f>
        <v>-</v>
      </c>
      <c r="O131" s="55">
        <v>3</v>
      </c>
      <c r="P131" s="347" t="str">
        <f>IF(M131&lt;&gt;"",IF(M131&gt;O131,IF(M132&gt;O132,"○",IF(M133&gt;O133,"○","×")),IF(M132&gt;O132,IF(M133&gt;O133,"○","×"),"×")),"")</f>
        <v>○</v>
      </c>
      <c r="Q131" s="39">
        <v>15</v>
      </c>
      <c r="R131" s="56" t="str">
        <f t="shared" ref="R131:R139" si="23">IF(Q131="","","-")</f>
        <v>-</v>
      </c>
      <c r="S131" s="55">
        <v>4</v>
      </c>
      <c r="T131" s="347" t="str">
        <f>IF(Q131&lt;&gt;"",IF(Q131&gt;S131,IF(Q132&gt;S132,"○",IF(Q133&gt;S133,"○","×")),IF(Q132&gt;S132,IF(Q133&gt;S133,"○","×"),"×")),"")</f>
        <v>○</v>
      </c>
      <c r="U131" s="39">
        <v>15</v>
      </c>
      <c r="V131" s="56" t="str">
        <f t="shared" ref="V131:V142" si="24">IF(U131="","","-")</f>
        <v>-</v>
      </c>
      <c r="W131" s="55">
        <v>5</v>
      </c>
      <c r="X131" s="435" t="str">
        <f>IF(U131&lt;&gt;"",IF(U131&gt;W131,IF(U132&gt;W132,"○",IF(U133&gt;W133,"○","×")),IF(U132&gt;W132,IF(U133&gt;W133,"○","×"),"×")),"")</f>
        <v>○</v>
      </c>
      <c r="Y131" s="39">
        <v>11</v>
      </c>
      <c r="Z131" s="56" t="str">
        <f t="shared" ref="Z131:Z145" si="25">IF(Y131="","","-")</f>
        <v>-</v>
      </c>
      <c r="AA131" s="55">
        <v>15</v>
      </c>
      <c r="AB131" s="435" t="str">
        <f>IF(Y131&lt;&gt;"",IF(Y131&gt;AA131,IF(Y132&gt;AA132,"○",IF(Y133&gt;AA133,"○","×")),IF(Y132&gt;AA132,IF(Y133&gt;AA133,"○","×"),"×")),"")</f>
        <v>○</v>
      </c>
      <c r="AC131" s="395" t="s">
        <v>132</v>
      </c>
      <c r="AD131" s="396"/>
      <c r="AE131" s="396"/>
      <c r="AF131" s="397"/>
      <c r="AG131" s="48"/>
      <c r="AH131" s="27"/>
      <c r="AI131" s="23"/>
      <c r="AJ131" s="26"/>
      <c r="AK131" s="25"/>
      <c r="AL131" s="22"/>
      <c r="AM131" s="131"/>
      <c r="AN131" s="23"/>
      <c r="AO131" s="22"/>
      <c r="BL131" s="138"/>
      <c r="BM131" s="138"/>
      <c r="BN131" s="138"/>
      <c r="BO131" s="138"/>
      <c r="BP131" s="138"/>
      <c r="BQ131" s="138"/>
      <c r="BR131" s="138"/>
    </row>
    <row r="132" spans="1:70" ht="10.95" customHeight="1" x14ac:dyDescent="0.15">
      <c r="A132" s="167"/>
      <c r="C132" s="149" t="s">
        <v>80</v>
      </c>
      <c r="D132" s="150" t="s">
        <v>76</v>
      </c>
      <c r="E132" s="321"/>
      <c r="F132" s="309"/>
      <c r="G132" s="309"/>
      <c r="H132" s="310"/>
      <c r="I132" s="39">
        <v>15</v>
      </c>
      <c r="J132" s="29" t="str">
        <f>IF(I132="","","-")</f>
        <v>-</v>
      </c>
      <c r="K132" s="54">
        <v>4</v>
      </c>
      <c r="L132" s="326"/>
      <c r="M132" s="39">
        <v>15</v>
      </c>
      <c r="N132" s="29" t="str">
        <f t="shared" si="22"/>
        <v>-</v>
      </c>
      <c r="O132" s="38">
        <v>7</v>
      </c>
      <c r="P132" s="326"/>
      <c r="Q132" s="39">
        <v>15</v>
      </c>
      <c r="R132" s="29" t="str">
        <f t="shared" si="23"/>
        <v>-</v>
      </c>
      <c r="S132" s="38">
        <v>10</v>
      </c>
      <c r="T132" s="326"/>
      <c r="U132" s="39">
        <v>15</v>
      </c>
      <c r="V132" s="29" t="str">
        <f t="shared" si="24"/>
        <v>-</v>
      </c>
      <c r="W132" s="38">
        <v>3</v>
      </c>
      <c r="X132" s="431"/>
      <c r="Y132" s="39">
        <v>15</v>
      </c>
      <c r="Z132" s="29" t="str">
        <f t="shared" si="25"/>
        <v>-</v>
      </c>
      <c r="AA132" s="38">
        <v>13</v>
      </c>
      <c r="AB132" s="431"/>
      <c r="AC132" s="398"/>
      <c r="AD132" s="399"/>
      <c r="AE132" s="399"/>
      <c r="AF132" s="400"/>
      <c r="AG132" s="37"/>
      <c r="AH132" s="27">
        <f>COUNTIF(E131:AB133,"○")</f>
        <v>5</v>
      </c>
      <c r="AI132" s="23">
        <f>COUNTIF(E131:AB133,"×")</f>
        <v>0</v>
      </c>
      <c r="AJ132" s="26">
        <f>(IF((E131&gt;G131),1,0))+(IF((E132&gt;G132),1,0))+(IF((E133&gt;G133),1,0))+(IF((I131&gt;K131),1,0))+(IF((I132&gt;K132),1,0))+(IF((I133&gt;K133),1,0))+(IF((M131&gt;O131),1,0))+(IF((M132&gt;O132),1,0))+(IF((M133&gt;O133),1,0))+(IF((Q131&gt;S131),1,0))+(IF((Q132&gt;S132),1,0))+(IF((Q133&gt;S133),1,0))+(IF((U131&gt;W131),1,0))+(IF((U132&gt;W132),1,0))+(IF((U133&gt;W133),1,0))+(IF((Y131&gt;AA131),1,0))+(IF((Y132&gt;AA132),1,0))+(IF((Y133&gt;AA133),1,0))</f>
        <v>10</v>
      </c>
      <c r="AK132" s="25">
        <f>(IF((E131&lt;G131),1,0))+(IF((E132&lt;G132),1,0))+(IF((E133&lt;G133),1,0))+(IF((I131&lt;K131),1,0))+(IF((I132&lt;K132),1,0))+(IF((I133&lt;K133),1,0))+(IF((M131&lt;O131),1,0))+(IF((M132&lt;O132),1,0))+(IF((M133&lt;O133),1,0))+(IF((Q131&lt;S131),1,0))+(IF((Q132&lt;S132),1,0))+(IF((Q133&lt;S133),1,0))+(IF((U131&lt;W131),1,0))+(IF((U132&lt;W132),1,0))+(IF((U133&lt;W133),1,0))+(IF((Y131&lt;AA131),1,0))+(IF((Y132&lt;AA132),1,0))+(IF((Y133&lt;AA133),1,0))</f>
        <v>1</v>
      </c>
      <c r="AL132" s="24">
        <f>AJ132-AK132</f>
        <v>9</v>
      </c>
      <c r="AM132" s="131">
        <f>SUM(E131:E133,I131:I133,M131:M133,Q131:Q133,U131:U133,Y131:Y133)</f>
        <v>161</v>
      </c>
      <c r="AN132" s="23">
        <f>SUM(G131:G133,K131:K133,O131:O133,S131:S133,W131:W133,AA131:AA133)</f>
        <v>75</v>
      </c>
      <c r="AO132" s="22">
        <f>AM132-AN132</f>
        <v>86</v>
      </c>
      <c r="BL132" s="138"/>
      <c r="BM132" s="138"/>
      <c r="BN132" s="138"/>
      <c r="BO132" s="138"/>
      <c r="BP132" s="138"/>
      <c r="BQ132" s="138"/>
      <c r="BR132" s="138"/>
    </row>
    <row r="133" spans="1:70" ht="10.95" customHeight="1" x14ac:dyDescent="0.15">
      <c r="A133" s="167"/>
      <c r="C133" s="152"/>
      <c r="D133" s="153"/>
      <c r="E133" s="322"/>
      <c r="F133" s="312"/>
      <c r="G133" s="312"/>
      <c r="H133" s="313"/>
      <c r="I133" s="51"/>
      <c r="J133" s="29" t="str">
        <f>IF(I133="","","-")</f>
        <v/>
      </c>
      <c r="K133" s="49"/>
      <c r="L133" s="327"/>
      <c r="M133" s="51"/>
      <c r="N133" s="50" t="str">
        <f t="shared" si="22"/>
        <v/>
      </c>
      <c r="O133" s="49"/>
      <c r="P133" s="326"/>
      <c r="Q133" s="39"/>
      <c r="R133" s="29" t="str">
        <f t="shared" si="23"/>
        <v/>
      </c>
      <c r="S133" s="38"/>
      <c r="T133" s="326"/>
      <c r="U133" s="39"/>
      <c r="V133" s="29" t="str">
        <f t="shared" si="24"/>
        <v/>
      </c>
      <c r="W133" s="38"/>
      <c r="X133" s="431"/>
      <c r="Y133" s="39">
        <v>15</v>
      </c>
      <c r="Z133" s="29" t="str">
        <f t="shared" si="25"/>
        <v>-</v>
      </c>
      <c r="AA133" s="38">
        <v>9</v>
      </c>
      <c r="AB133" s="431"/>
      <c r="AC133" s="10">
        <f>AH132</f>
        <v>5</v>
      </c>
      <c r="AD133" s="9" t="s">
        <v>9</v>
      </c>
      <c r="AE133" s="9">
        <f>AI132</f>
        <v>0</v>
      </c>
      <c r="AF133" s="8" t="s">
        <v>6</v>
      </c>
      <c r="AG133" s="48"/>
      <c r="AH133" s="27"/>
      <c r="AI133" s="23"/>
      <c r="AJ133" s="26"/>
      <c r="AK133" s="25"/>
      <c r="AL133" s="22"/>
      <c r="AM133" s="131"/>
      <c r="AN133" s="23"/>
      <c r="AO133" s="22"/>
      <c r="BL133" s="138"/>
      <c r="BM133" s="138"/>
      <c r="BN133" s="138"/>
      <c r="BO133" s="138"/>
      <c r="BP133" s="138"/>
      <c r="BQ133" s="138"/>
      <c r="BR133" s="138"/>
    </row>
    <row r="134" spans="1:70" ht="10.95" customHeight="1" x14ac:dyDescent="0.15">
      <c r="A134" s="167"/>
      <c r="C134" s="149" t="s">
        <v>87</v>
      </c>
      <c r="D134" s="154" t="s">
        <v>76</v>
      </c>
      <c r="E134" s="31">
        <f>IF(K131="","",K131)</f>
        <v>2</v>
      </c>
      <c r="F134" s="29" t="str">
        <f t="shared" ref="F134:F148" si="26">IF(E134="","","-")</f>
        <v>-</v>
      </c>
      <c r="G134" s="28">
        <f>IF(I131="","",I131)</f>
        <v>15</v>
      </c>
      <c r="H134" s="302" t="str">
        <f>IF(L131="","",IF(L131="○","×",IF(L131="×","○")))</f>
        <v>×</v>
      </c>
      <c r="I134" s="305"/>
      <c r="J134" s="306"/>
      <c r="K134" s="306"/>
      <c r="L134" s="307"/>
      <c r="M134" s="39">
        <v>7</v>
      </c>
      <c r="N134" s="29" t="str">
        <f t="shared" si="22"/>
        <v>-</v>
      </c>
      <c r="O134" s="38">
        <v>15</v>
      </c>
      <c r="P134" s="325" t="str">
        <f>IF(M134&lt;&gt;"",IF(M134&gt;O134,IF(M135&gt;O135,"○",IF(M136&gt;O136,"○","×")),IF(M135&gt;O135,IF(M136&gt;O136,"○","×"),"×")),"")</f>
        <v>×</v>
      </c>
      <c r="Q134" s="41">
        <v>10</v>
      </c>
      <c r="R134" s="34" t="str">
        <f t="shared" si="23"/>
        <v>-</v>
      </c>
      <c r="S134" s="40">
        <v>15</v>
      </c>
      <c r="T134" s="325" t="str">
        <f>IF(Q134&lt;&gt;"",IF(Q134&gt;S134,IF(Q135&gt;S135,"○",IF(Q136&gt;S136,"○","×")),IF(Q135&gt;S135,IF(Q136&gt;S136,"○","×"),"×")),"")</f>
        <v>×</v>
      </c>
      <c r="U134" s="41">
        <v>11</v>
      </c>
      <c r="V134" s="34" t="str">
        <f t="shared" si="24"/>
        <v>-</v>
      </c>
      <c r="W134" s="40">
        <v>15</v>
      </c>
      <c r="X134" s="444" t="str">
        <f>IF(U134&lt;&gt;"",IF(U134&gt;W134,IF(U135&gt;W135,"○",IF(U136&gt;W136,"○","×")),IF(U135&gt;W135,IF(U136&gt;W136,"○","×"),"×")),"")</f>
        <v>×</v>
      </c>
      <c r="Y134" s="41">
        <v>5</v>
      </c>
      <c r="Z134" s="34" t="str">
        <f t="shared" si="25"/>
        <v>-</v>
      </c>
      <c r="AA134" s="40">
        <v>15</v>
      </c>
      <c r="AB134" s="444" t="str">
        <f>IF(Y134&lt;&gt;"",IF(Y134&gt;AA134,IF(Y135&gt;AA135,"○",IF(Y136&gt;AA136,"○","×")),IF(Y135&gt;AA135,IF(Y136&gt;AA136,"○","×"),"×")),"")</f>
        <v>×</v>
      </c>
      <c r="AC134" s="401" t="s">
        <v>139</v>
      </c>
      <c r="AD134" s="402"/>
      <c r="AE134" s="402"/>
      <c r="AF134" s="403"/>
      <c r="AG134" s="48"/>
      <c r="AH134" s="47"/>
      <c r="AI134" s="44"/>
      <c r="AJ134" s="46"/>
      <c r="AK134" s="45"/>
      <c r="AL134" s="43"/>
      <c r="AM134" s="132"/>
      <c r="AN134" s="44"/>
      <c r="AO134" s="43"/>
      <c r="BL134" s="138"/>
      <c r="BM134" s="138"/>
      <c r="BN134" s="138"/>
      <c r="BO134" s="138"/>
      <c r="BP134" s="138"/>
      <c r="BQ134" s="138"/>
      <c r="BR134" s="138"/>
    </row>
    <row r="135" spans="1:70" ht="10.95" customHeight="1" x14ac:dyDescent="0.15">
      <c r="A135" s="167"/>
      <c r="C135" s="149" t="s">
        <v>88</v>
      </c>
      <c r="D135" s="150" t="s">
        <v>76</v>
      </c>
      <c r="E135" s="31">
        <f>IF(K132="","",K132)</f>
        <v>4</v>
      </c>
      <c r="F135" s="29" t="str">
        <f t="shared" si="26"/>
        <v>-</v>
      </c>
      <c r="G135" s="28">
        <f>IF(I132="","",I132)</f>
        <v>15</v>
      </c>
      <c r="H135" s="303" t="str">
        <f>IF(J132="","",J132)</f>
        <v>-</v>
      </c>
      <c r="I135" s="308"/>
      <c r="J135" s="309"/>
      <c r="K135" s="309"/>
      <c r="L135" s="310"/>
      <c r="M135" s="39">
        <v>9</v>
      </c>
      <c r="N135" s="29" t="str">
        <f t="shared" si="22"/>
        <v>-</v>
      </c>
      <c r="O135" s="38">
        <v>15</v>
      </c>
      <c r="P135" s="326"/>
      <c r="Q135" s="39">
        <v>8</v>
      </c>
      <c r="R135" s="29" t="str">
        <f t="shared" si="23"/>
        <v>-</v>
      </c>
      <c r="S135" s="38">
        <v>15</v>
      </c>
      <c r="T135" s="326"/>
      <c r="U135" s="39">
        <v>12</v>
      </c>
      <c r="V135" s="29" t="str">
        <f t="shared" si="24"/>
        <v>-</v>
      </c>
      <c r="W135" s="38">
        <v>15</v>
      </c>
      <c r="X135" s="431"/>
      <c r="Y135" s="39">
        <v>2</v>
      </c>
      <c r="Z135" s="29" t="str">
        <f t="shared" si="25"/>
        <v>-</v>
      </c>
      <c r="AA135" s="38">
        <v>15</v>
      </c>
      <c r="AB135" s="431"/>
      <c r="AC135" s="398"/>
      <c r="AD135" s="399"/>
      <c r="AE135" s="399"/>
      <c r="AF135" s="400"/>
      <c r="AG135" s="37"/>
      <c r="AH135" s="27">
        <f>COUNTIF(E134:AB136,"○")</f>
        <v>0</v>
      </c>
      <c r="AI135" s="23">
        <f>COUNTIF(E134:AB136,"×")</f>
        <v>5</v>
      </c>
      <c r="AJ135" s="26">
        <f>(IF((E134&gt;G134),1,0))+(IF((E135&gt;G135),1,0))+(IF((E136&gt;G136),1,0))+(IF((I134&gt;K134),1,0))+(IF((I135&gt;K135),1,0))+(IF((I136&gt;K136),1,0))+(IF((M134&gt;O134),1,0))+(IF((M135&gt;O135),1,0))+(IF((M136&gt;O136),1,0))+(IF((Q134&gt;S134),1,0))+(IF((Q135&gt;S135),1,0))+(IF((Q136&gt;S136),1,0))+(IF((U134&gt;W134),1,0))+(IF((U135&gt;W135),1,0))+(IF((U136&gt;W136),1,0))+(IF((Y134&gt;AA134),1,0))+(IF((Y135&gt;AA135),1,0))+(IF((Y136&gt;AA136),1,0))</f>
        <v>0</v>
      </c>
      <c r="AK135" s="25">
        <f>(IF((E134&lt;G134),1,0))+(IF((E135&lt;G135),1,0))+(IF((E136&lt;G136),1,0))+(IF((I134&lt;K134),1,0))+(IF((I135&lt;K135),1,0))+(IF((I136&lt;K136),1,0))+(IF((M134&lt;O134),1,0))+(IF((M135&lt;O135),1,0))+(IF((M136&lt;O136),1,0))+(IF((Q134&lt;S134),1,0))+(IF((Q135&lt;S135),1,0))+(IF((Q136&lt;S136),1,0))+(IF((U134&lt;W134),1,0))+(IF((U135&lt;W135),1,0))+(IF((U136&lt;W136),1,0))+(IF((Y134&lt;AA134),1,0))+(IF((Y135&lt;AA135),1,0))+(IF((Y136&lt;AA136),1,0))</f>
        <v>10</v>
      </c>
      <c r="AL135" s="24">
        <f>AJ135-AK135</f>
        <v>-10</v>
      </c>
      <c r="AM135" s="131">
        <f>SUM(E134:E136,I134:I136,M134:M136,Q134:Q136,U134:U136,Y134:Y136)</f>
        <v>70</v>
      </c>
      <c r="AN135" s="23">
        <f>SUM(G134:G136,K134:K136,O134:O136,S134:S136,W134:W136,AA134:AA136)</f>
        <v>150</v>
      </c>
      <c r="AO135" s="22">
        <f>AM135-AN135</f>
        <v>-80</v>
      </c>
      <c r="BL135" s="138"/>
      <c r="BM135" s="138"/>
      <c r="BN135" s="138"/>
      <c r="BO135" s="138"/>
      <c r="BP135" s="138"/>
      <c r="BQ135" s="138"/>
      <c r="BR135" s="138"/>
    </row>
    <row r="136" spans="1:70" ht="10.95" customHeight="1" x14ac:dyDescent="0.15">
      <c r="A136" s="167"/>
      <c r="C136" s="152"/>
      <c r="D136" s="155"/>
      <c r="E136" s="53" t="str">
        <f>IF(K133="","",K133)</f>
        <v/>
      </c>
      <c r="F136" s="29" t="str">
        <f t="shared" si="26"/>
        <v/>
      </c>
      <c r="G136" s="52" t="str">
        <f>IF(I133="","",I133)</f>
        <v/>
      </c>
      <c r="H136" s="304" t="str">
        <f>IF(J133="","",J133)</f>
        <v/>
      </c>
      <c r="I136" s="311"/>
      <c r="J136" s="312"/>
      <c r="K136" s="312"/>
      <c r="L136" s="313"/>
      <c r="M136" s="51"/>
      <c r="N136" s="29" t="str">
        <f t="shared" si="22"/>
        <v/>
      </c>
      <c r="O136" s="49"/>
      <c r="P136" s="327"/>
      <c r="Q136" s="51"/>
      <c r="R136" s="50" t="str">
        <f t="shared" si="23"/>
        <v/>
      </c>
      <c r="S136" s="49"/>
      <c r="T136" s="327"/>
      <c r="U136" s="51"/>
      <c r="V136" s="50" t="str">
        <f t="shared" si="24"/>
        <v/>
      </c>
      <c r="W136" s="49"/>
      <c r="X136" s="431"/>
      <c r="Y136" s="51"/>
      <c r="Z136" s="50" t="str">
        <f t="shared" si="25"/>
        <v/>
      </c>
      <c r="AA136" s="49"/>
      <c r="AB136" s="431"/>
      <c r="AC136" s="10">
        <f>AH135</f>
        <v>0</v>
      </c>
      <c r="AD136" s="9" t="s">
        <v>14</v>
      </c>
      <c r="AE136" s="9">
        <f>AI135</f>
        <v>5</v>
      </c>
      <c r="AF136" s="8" t="s">
        <v>13</v>
      </c>
      <c r="AG136" s="48"/>
      <c r="AH136" s="16"/>
      <c r="AI136" s="13"/>
      <c r="AJ136" s="15"/>
      <c r="AK136" s="14"/>
      <c r="AL136" s="12"/>
      <c r="AM136" s="133"/>
      <c r="AN136" s="13"/>
      <c r="AO136" s="12"/>
      <c r="BL136" s="138"/>
      <c r="BM136" s="138"/>
      <c r="BN136" s="138"/>
      <c r="BO136" s="138"/>
      <c r="BP136" s="138"/>
      <c r="BQ136" s="138"/>
      <c r="BR136" s="138"/>
    </row>
    <row r="137" spans="1:70" ht="10.95" customHeight="1" x14ac:dyDescent="0.15">
      <c r="A137" s="167"/>
      <c r="C137" s="156" t="s">
        <v>85</v>
      </c>
      <c r="D137" s="150" t="s">
        <v>76</v>
      </c>
      <c r="E137" s="31">
        <f>IF(O131="","",O131)</f>
        <v>3</v>
      </c>
      <c r="F137" s="34" t="str">
        <f t="shared" si="26"/>
        <v>-</v>
      </c>
      <c r="G137" s="28">
        <f>IF(M131="","",M131)</f>
        <v>15</v>
      </c>
      <c r="H137" s="302" t="str">
        <f>IF(P131="","",IF(P131="○","×",IF(P131="×","○")))</f>
        <v>×</v>
      </c>
      <c r="I137" s="30">
        <f>IF(O134="","",O134)</f>
        <v>15</v>
      </c>
      <c r="J137" s="29" t="str">
        <f t="shared" ref="J137:J148" si="27">IF(I137="","","-")</f>
        <v>-</v>
      </c>
      <c r="K137" s="28">
        <f>IF(M134="","",M134)</f>
        <v>7</v>
      </c>
      <c r="L137" s="302" t="str">
        <f>IF(P134="","",IF(P134="○","×",IF(P134="×","○")))</f>
        <v>○</v>
      </c>
      <c r="M137" s="305"/>
      <c r="N137" s="306"/>
      <c r="O137" s="306"/>
      <c r="P137" s="307"/>
      <c r="Q137" s="39">
        <v>15</v>
      </c>
      <c r="R137" s="29" t="str">
        <f t="shared" si="23"/>
        <v>-</v>
      </c>
      <c r="S137" s="38">
        <v>17</v>
      </c>
      <c r="T137" s="326" t="str">
        <f>IF(Q137&lt;&gt;"",IF(Q137&gt;S137,IF(Q138&gt;S138,"○",IF(Q139&gt;S139,"○","×")),IF(Q138&gt;S138,IF(Q139&gt;S139,"○","×"),"×")),"")</f>
        <v>○</v>
      </c>
      <c r="U137" s="39">
        <v>15</v>
      </c>
      <c r="V137" s="29" t="str">
        <f t="shared" si="24"/>
        <v>-</v>
      </c>
      <c r="W137" s="38">
        <v>10</v>
      </c>
      <c r="X137" s="444" t="str">
        <f>IF(U137&lt;&gt;"",IF(U137&gt;W137,IF(U138&gt;W138,"○",IF(U139&gt;W139,"○","×")),IF(U138&gt;W138,IF(U139&gt;W139,"○","×"),"×")),"")</f>
        <v>○</v>
      </c>
      <c r="Y137" s="39">
        <v>7</v>
      </c>
      <c r="Z137" s="29" t="str">
        <f t="shared" si="25"/>
        <v>-</v>
      </c>
      <c r="AA137" s="38">
        <v>15</v>
      </c>
      <c r="AB137" s="444" t="str">
        <f>IF(Y137&lt;&gt;"",IF(Y137&gt;AA137,IF(Y138&gt;AA138,"○",IF(Y139&gt;AA139,"○","×")),IF(Y138&gt;AA138,IF(Y139&gt;AA139,"○","×"),"×")),"")</f>
        <v>×</v>
      </c>
      <c r="AC137" s="401" t="s">
        <v>134</v>
      </c>
      <c r="AD137" s="402"/>
      <c r="AE137" s="402"/>
      <c r="AF137" s="403"/>
      <c r="AG137" s="48"/>
      <c r="AH137" s="27"/>
      <c r="AI137" s="23"/>
      <c r="AJ137" s="26"/>
      <c r="AK137" s="25"/>
      <c r="AL137" s="22"/>
      <c r="AM137" s="131"/>
      <c r="AN137" s="23"/>
      <c r="AO137" s="22"/>
      <c r="BL137" s="138"/>
      <c r="BM137" s="138"/>
      <c r="BN137" s="138"/>
      <c r="BO137" s="138"/>
      <c r="BP137" s="138"/>
      <c r="BQ137" s="138"/>
      <c r="BR137" s="138"/>
    </row>
    <row r="138" spans="1:70" ht="10.95" customHeight="1" x14ac:dyDescent="0.15">
      <c r="A138" s="167"/>
      <c r="C138" s="156" t="s">
        <v>86</v>
      </c>
      <c r="D138" s="150" t="s">
        <v>76</v>
      </c>
      <c r="E138" s="31">
        <f>IF(O132="","",O132)</f>
        <v>7</v>
      </c>
      <c r="F138" s="29" t="str">
        <f t="shared" si="26"/>
        <v>-</v>
      </c>
      <c r="G138" s="28">
        <f>IF(M132="","",M132)</f>
        <v>15</v>
      </c>
      <c r="H138" s="303" t="str">
        <f>IF(J135="","",J135)</f>
        <v/>
      </c>
      <c r="I138" s="30">
        <f>IF(O135="","",O135)</f>
        <v>15</v>
      </c>
      <c r="J138" s="29" t="str">
        <f t="shared" si="27"/>
        <v>-</v>
      </c>
      <c r="K138" s="28">
        <f>IF(M135="","",M135)</f>
        <v>9</v>
      </c>
      <c r="L138" s="303" t="str">
        <f>IF(N135="","",N135)</f>
        <v>-</v>
      </c>
      <c r="M138" s="308"/>
      <c r="N138" s="309"/>
      <c r="O138" s="309"/>
      <c r="P138" s="310"/>
      <c r="Q138" s="39">
        <v>15</v>
      </c>
      <c r="R138" s="29" t="str">
        <f t="shared" si="23"/>
        <v>-</v>
      </c>
      <c r="S138" s="38">
        <v>10</v>
      </c>
      <c r="T138" s="326"/>
      <c r="U138" s="39">
        <v>15</v>
      </c>
      <c r="V138" s="29" t="str">
        <f t="shared" si="24"/>
        <v>-</v>
      </c>
      <c r="W138" s="38">
        <v>12</v>
      </c>
      <c r="X138" s="431"/>
      <c r="Y138" s="39">
        <v>7</v>
      </c>
      <c r="Z138" s="29" t="str">
        <f t="shared" si="25"/>
        <v>-</v>
      </c>
      <c r="AA138" s="38">
        <v>15</v>
      </c>
      <c r="AB138" s="431"/>
      <c r="AC138" s="398"/>
      <c r="AD138" s="399"/>
      <c r="AE138" s="399"/>
      <c r="AF138" s="400"/>
      <c r="AG138" s="37"/>
      <c r="AH138" s="27">
        <f>COUNTIF(E137:AB139,"○")</f>
        <v>3</v>
      </c>
      <c r="AI138" s="23">
        <f>COUNTIF(E137:AB139,"×")</f>
        <v>2</v>
      </c>
      <c r="AJ138" s="26">
        <f>(IF((E137&gt;G137),1,0))+(IF((E138&gt;G138),1,0))+(IF((E139&gt;G139),1,0))+(IF((I137&gt;K137),1,0))+(IF((I138&gt;K138),1,0))+(IF((I139&gt;K139),1,0))+(IF((M137&gt;O137),1,0))+(IF((M138&gt;O138),1,0))+(IF((M139&gt;O139),1,0))+(IF((Q137&gt;S137),1,0))+(IF((Q138&gt;S138),1,0))+(IF((Q139&gt;S139),1,0))+(IF((U137&gt;W137),1,0))+(IF((U138&gt;W138),1,0))+(IF((U139&gt;W139),1,0))+(IF((Y137&gt;AA137),1,0))+(IF((Y138&gt;AA138),1,0))+(IF((Y139&gt;AA139),1,0))</f>
        <v>6</v>
      </c>
      <c r="AK138" s="25">
        <f>(IF((E137&lt;G137),1,0))+(IF((E138&lt;G138),1,0))+(IF((E139&lt;G139),1,0))+(IF((I137&lt;K137),1,0))+(IF((I138&lt;K138),1,0))+(IF((I139&lt;K139),1,0))+(IF((M137&lt;O137),1,0))+(IF((M138&lt;O138),1,0))+(IF((M139&lt;O139),1,0))+(IF((Q137&lt;S137),1,0))+(IF((Q138&lt;S138),1,0))+(IF((Q139&lt;S139),1,0))+(IF((U137&lt;W137),1,0))+(IF((U138&lt;W138),1,0))+(IF((U139&lt;W139),1,0))+(IF((Y137&lt;AA137),1,0))+(IF((Y138&lt;AA138),1,0))+(IF((Y139&lt;AA139),1,0))</f>
        <v>5</v>
      </c>
      <c r="AL138" s="24">
        <f>AJ138-AK138</f>
        <v>1</v>
      </c>
      <c r="AM138" s="131">
        <f>SUM(E137:E139,I137:I139,M137:M139,Q137:Q139,U137:U139,Y137:Y139)</f>
        <v>131</v>
      </c>
      <c r="AN138" s="23">
        <f>SUM(G137:G139,K137:K139,O137:O139,S137:S139,W137:W139,AA137:AA139)</f>
        <v>140</v>
      </c>
      <c r="AO138" s="22">
        <f>AM138-AN138</f>
        <v>-9</v>
      </c>
      <c r="BL138" s="138"/>
      <c r="BM138" s="138"/>
      <c r="BN138" s="138"/>
      <c r="BO138" s="138"/>
      <c r="BP138" s="138"/>
      <c r="BQ138" s="138"/>
      <c r="BR138" s="138"/>
    </row>
    <row r="139" spans="1:70" ht="10.95" customHeight="1" x14ac:dyDescent="0.15">
      <c r="A139" s="167"/>
      <c r="C139" s="152"/>
      <c r="D139" s="153"/>
      <c r="E139" s="31" t="str">
        <f>IF(O133="","",O133)</f>
        <v/>
      </c>
      <c r="F139" s="29" t="str">
        <f t="shared" si="26"/>
        <v/>
      </c>
      <c r="G139" s="28" t="str">
        <f>IF(M133="","",M133)</f>
        <v/>
      </c>
      <c r="H139" s="303" t="str">
        <f>IF(J136="","",J136)</f>
        <v/>
      </c>
      <c r="I139" s="30" t="str">
        <f>IF(O136="","",O136)</f>
        <v/>
      </c>
      <c r="J139" s="29" t="str">
        <f t="shared" si="27"/>
        <v/>
      </c>
      <c r="K139" s="28" t="str">
        <f>IF(M136="","",M136)</f>
        <v/>
      </c>
      <c r="L139" s="303" t="str">
        <f>IF(N136="","",N136)</f>
        <v/>
      </c>
      <c r="M139" s="308"/>
      <c r="N139" s="309"/>
      <c r="O139" s="309"/>
      <c r="P139" s="310"/>
      <c r="Q139" s="39">
        <v>17</v>
      </c>
      <c r="R139" s="29" t="str">
        <f t="shared" si="23"/>
        <v>-</v>
      </c>
      <c r="S139" s="38">
        <v>15</v>
      </c>
      <c r="T139" s="327"/>
      <c r="U139" s="39"/>
      <c r="V139" s="29" t="str">
        <f t="shared" si="24"/>
        <v/>
      </c>
      <c r="W139" s="38"/>
      <c r="X139" s="445"/>
      <c r="Y139" s="39"/>
      <c r="Z139" s="29" t="str">
        <f t="shared" si="25"/>
        <v/>
      </c>
      <c r="AA139" s="38"/>
      <c r="AB139" s="445"/>
      <c r="AC139" s="10">
        <f>AH138</f>
        <v>3</v>
      </c>
      <c r="AD139" s="9" t="s">
        <v>14</v>
      </c>
      <c r="AE139" s="9">
        <f>AI138</f>
        <v>2</v>
      </c>
      <c r="AF139" s="8" t="s">
        <v>13</v>
      </c>
      <c r="AG139" s="48"/>
      <c r="AH139" s="27"/>
      <c r="AI139" s="23"/>
      <c r="AJ139" s="26"/>
      <c r="AK139" s="25"/>
      <c r="AL139" s="22"/>
      <c r="AM139" s="131"/>
      <c r="AN139" s="23"/>
      <c r="AO139" s="22"/>
      <c r="BL139" s="138"/>
      <c r="BM139" s="138"/>
      <c r="BN139" s="138"/>
      <c r="BO139" s="138"/>
      <c r="BP139" s="138"/>
      <c r="BQ139" s="138"/>
      <c r="BR139" s="138"/>
    </row>
    <row r="140" spans="1:70" ht="10.95" customHeight="1" x14ac:dyDescent="0.15">
      <c r="A140" s="167"/>
      <c r="C140" s="149" t="s">
        <v>83</v>
      </c>
      <c r="D140" s="163" t="s">
        <v>76</v>
      </c>
      <c r="E140" s="36">
        <f>IF(S131="","",S131)</f>
        <v>4</v>
      </c>
      <c r="F140" s="34" t="str">
        <f t="shared" si="26"/>
        <v>-</v>
      </c>
      <c r="G140" s="33">
        <f>IF(Q131="","",Q131)</f>
        <v>15</v>
      </c>
      <c r="H140" s="323" t="str">
        <f>IF(T131="","",IF(T131="○","×",IF(T131="×","○")))</f>
        <v>×</v>
      </c>
      <c r="I140" s="35">
        <f>IF(S134="","",S134)</f>
        <v>15</v>
      </c>
      <c r="J140" s="34" t="str">
        <f t="shared" si="27"/>
        <v>-</v>
      </c>
      <c r="K140" s="33">
        <f>IF(Q134="","",Q134)</f>
        <v>10</v>
      </c>
      <c r="L140" s="302" t="str">
        <f>IF(T134="","",IF(T134="○","×",IF(T134="×","○")))</f>
        <v>○</v>
      </c>
      <c r="M140" s="33">
        <f>IF(S137="","",S137)</f>
        <v>17</v>
      </c>
      <c r="N140" s="34" t="str">
        <f t="shared" ref="N140:N148" si="28">IF(M140="","","-")</f>
        <v>-</v>
      </c>
      <c r="O140" s="33">
        <f>IF(Q137="","",Q137)</f>
        <v>15</v>
      </c>
      <c r="P140" s="302" t="str">
        <f>IF(T137="","",IF(T137="○","×",IF(T137="×","○")))</f>
        <v>×</v>
      </c>
      <c r="Q140" s="305"/>
      <c r="R140" s="306"/>
      <c r="S140" s="306"/>
      <c r="T140" s="307"/>
      <c r="U140" s="41">
        <v>17</v>
      </c>
      <c r="V140" s="34" t="str">
        <f t="shared" si="24"/>
        <v>-</v>
      </c>
      <c r="W140" s="40">
        <v>15</v>
      </c>
      <c r="X140" s="431" t="str">
        <f>IF(U140&lt;&gt;"",IF(U140&gt;W140,IF(U141&gt;W141,"○",IF(U142&gt;W142,"○","×")),IF(U141&gt;W141,IF(U142&gt;W142,"○","×"),"×")),"")</f>
        <v>○</v>
      </c>
      <c r="Y140" s="41">
        <v>15</v>
      </c>
      <c r="Z140" s="34" t="str">
        <f t="shared" si="25"/>
        <v>-</v>
      </c>
      <c r="AA140" s="40">
        <v>11</v>
      </c>
      <c r="AB140" s="431" t="str">
        <f>IF(Y140&lt;&gt;"",IF(Y140&gt;AA140,IF(Y141&gt;AA141,"○",IF(Y142&gt;AA142,"○","×")),IF(Y141&gt;AA141,IF(Y142&gt;AA142,"○","×"),"×")),"")</f>
        <v>×</v>
      </c>
      <c r="AC140" s="330" t="s">
        <v>140</v>
      </c>
      <c r="AD140" s="331"/>
      <c r="AE140" s="331"/>
      <c r="AF140" s="332"/>
      <c r="AG140" s="17"/>
      <c r="AH140" s="47"/>
      <c r="AI140" s="44"/>
      <c r="AJ140" s="46"/>
      <c r="AK140" s="45"/>
      <c r="AL140" s="43"/>
      <c r="AM140" s="132"/>
      <c r="AN140" s="44"/>
      <c r="AO140" s="43"/>
      <c r="BL140" s="138"/>
      <c r="BM140" s="138"/>
      <c r="BN140" s="138"/>
      <c r="BO140" s="138"/>
      <c r="BP140" s="138"/>
      <c r="BQ140" s="138"/>
      <c r="BR140" s="138"/>
    </row>
    <row r="141" spans="1:70" ht="10.95" customHeight="1" x14ac:dyDescent="0.15">
      <c r="A141" s="167"/>
      <c r="C141" s="149" t="s">
        <v>84</v>
      </c>
      <c r="D141" s="150" t="s">
        <v>76</v>
      </c>
      <c r="E141" s="31">
        <f>IF(S132="","",S132)</f>
        <v>10</v>
      </c>
      <c r="F141" s="29" t="str">
        <f t="shared" si="26"/>
        <v>-</v>
      </c>
      <c r="G141" s="28">
        <f>IF(Q132="","",Q132)</f>
        <v>15</v>
      </c>
      <c r="H141" s="324" t="str">
        <f>IF(J138="","",J138)</f>
        <v>-</v>
      </c>
      <c r="I141" s="30">
        <f>IF(S135="","",S135)</f>
        <v>15</v>
      </c>
      <c r="J141" s="29" t="str">
        <f t="shared" si="27"/>
        <v>-</v>
      </c>
      <c r="K141" s="28">
        <f>IF(Q135="","",Q135)</f>
        <v>8</v>
      </c>
      <c r="L141" s="303" t="str">
        <f>IF(N138="","",N138)</f>
        <v/>
      </c>
      <c r="M141" s="28">
        <f>IF(S138="","",S138)</f>
        <v>10</v>
      </c>
      <c r="N141" s="29" t="str">
        <f t="shared" si="28"/>
        <v>-</v>
      </c>
      <c r="O141" s="28">
        <f>IF(Q138="","",Q138)</f>
        <v>15</v>
      </c>
      <c r="P141" s="303" t="str">
        <f>IF(R138="","",R138)</f>
        <v>-</v>
      </c>
      <c r="Q141" s="308"/>
      <c r="R141" s="309"/>
      <c r="S141" s="309"/>
      <c r="T141" s="310"/>
      <c r="U141" s="39">
        <v>15</v>
      </c>
      <c r="V141" s="29" t="str">
        <f t="shared" si="24"/>
        <v>-</v>
      </c>
      <c r="W141" s="38">
        <v>13</v>
      </c>
      <c r="X141" s="431"/>
      <c r="Y141" s="39">
        <v>12</v>
      </c>
      <c r="Z141" s="29" t="str">
        <f t="shared" si="25"/>
        <v>-</v>
      </c>
      <c r="AA141" s="38">
        <v>15</v>
      </c>
      <c r="AB141" s="431"/>
      <c r="AC141" s="333"/>
      <c r="AD141" s="334"/>
      <c r="AE141" s="334"/>
      <c r="AF141" s="335"/>
      <c r="AG141" s="17"/>
      <c r="AH141" s="27">
        <f>COUNTIF(E140:AB142,"○")</f>
        <v>2</v>
      </c>
      <c r="AI141" s="23">
        <f>COUNTIF(E140:AB142,"×")</f>
        <v>3</v>
      </c>
      <c r="AJ141" s="26">
        <f>(IF((E140&gt;G140),1,0))+(IF((E141&gt;G141),1,0))+(IF((E142&gt;G142),1,0))+(IF((I140&gt;K140),1,0))+(IF((I141&gt;K141),1,0))+(IF((I142&gt;K142),1,0))+(IF((M140&gt;O140),1,0))+(IF((M141&gt;O141),1,0))+(IF((M142&gt;O142),1,0))+(IF((Q140&gt;S140),1,0))+(IF((Q141&gt;S141),1,0))+(IF((Q142&gt;S142),1,0))+(IF((U140&gt;W140),1,0))+(IF((U141&gt;W141),1,0))+(IF((U142&gt;W142),1,0))+(IF((Y140&gt;AA140),1,0))+(IF((Y141&gt;AA141),1,0))+(IF((Y142&gt;AA142),1,0))</f>
        <v>6</v>
      </c>
      <c r="AK141" s="25">
        <f>(IF((E140&lt;G140),1,0))+(IF((E141&lt;G141),1,0))+(IF((E142&lt;G142),1,0))+(IF((I140&lt;K140),1,0))+(IF((I141&lt;K141),1,0))+(IF((I142&lt;K142),1,0))+(IF((M140&lt;O140),1,0))+(IF((M141&lt;O141),1,0))+(IF((M142&lt;O142),1,0))+(IF((Q140&lt;S140),1,0))+(IF((Q141&lt;S141),1,0))+(IF((Q142&lt;S142),1,0))+(IF((U140&lt;W140),1,0))+(IF((U141&lt;W141),1,0))+(IF((U142&lt;W142),1,0))+(IF((Y140&lt;AA140),1,0))+(IF((Y141&lt;AA141),1,0))+(IF((Y142&lt;AA142),1,0))</f>
        <v>6</v>
      </c>
      <c r="AL141" s="24">
        <f>AJ141-AK141</f>
        <v>0</v>
      </c>
      <c r="AM141" s="131">
        <f>SUM(E140:E142,I140:I142,M140:M142,Q140:Q142,U140:U142,Y140:Y142)</f>
        <v>150</v>
      </c>
      <c r="AN141" s="23">
        <f>SUM(G140:G142,K140:K142,O140:O142,S140:S142,W140:W142,AA140:AA142)</f>
        <v>164</v>
      </c>
      <c r="AO141" s="22">
        <f>AM141-AN141</f>
        <v>-14</v>
      </c>
      <c r="BL141" s="138"/>
      <c r="BM141" s="138"/>
      <c r="BN141" s="138"/>
      <c r="BO141" s="138"/>
      <c r="BP141" s="138"/>
      <c r="BQ141" s="138"/>
      <c r="BR141" s="138"/>
    </row>
    <row r="142" spans="1:70" ht="10.95" customHeight="1" x14ac:dyDescent="0.15">
      <c r="A142" s="167"/>
      <c r="C142" s="156"/>
      <c r="D142" s="153"/>
      <c r="E142" s="31" t="str">
        <f>IF(S133="","",S133)</f>
        <v/>
      </c>
      <c r="F142" s="29" t="str">
        <f t="shared" si="26"/>
        <v/>
      </c>
      <c r="G142" s="28" t="str">
        <f>IF(Q133="","",Q133)</f>
        <v/>
      </c>
      <c r="H142" s="324" t="str">
        <f>IF(J139="","",J139)</f>
        <v/>
      </c>
      <c r="I142" s="30" t="str">
        <f>IF(S136="","",S136)</f>
        <v/>
      </c>
      <c r="J142" s="29" t="str">
        <f t="shared" si="27"/>
        <v/>
      </c>
      <c r="K142" s="28" t="str">
        <f>IF(Q136="","",Q136)</f>
        <v/>
      </c>
      <c r="L142" s="303" t="str">
        <f>IF(N139="","",N139)</f>
        <v/>
      </c>
      <c r="M142" s="28">
        <f>IF(S139="","",S139)</f>
        <v>15</v>
      </c>
      <c r="N142" s="29" t="str">
        <f t="shared" si="28"/>
        <v>-</v>
      </c>
      <c r="O142" s="28">
        <f>IF(Q139="","",Q139)</f>
        <v>17</v>
      </c>
      <c r="P142" s="303" t="str">
        <f>IF(R139="","",R139)</f>
        <v>-</v>
      </c>
      <c r="Q142" s="308"/>
      <c r="R142" s="309"/>
      <c r="S142" s="309"/>
      <c r="T142" s="310"/>
      <c r="U142" s="39"/>
      <c r="V142" s="29" t="str">
        <f t="shared" si="24"/>
        <v/>
      </c>
      <c r="W142" s="38"/>
      <c r="X142" s="431"/>
      <c r="Y142" s="39">
        <v>5</v>
      </c>
      <c r="Z142" s="29" t="str">
        <f t="shared" si="25"/>
        <v>-</v>
      </c>
      <c r="AA142" s="38">
        <v>15</v>
      </c>
      <c r="AB142" s="431"/>
      <c r="AC142" s="10">
        <f>AH141</f>
        <v>2</v>
      </c>
      <c r="AD142" s="9" t="s">
        <v>14</v>
      </c>
      <c r="AE142" s="9">
        <f>AI141</f>
        <v>3</v>
      </c>
      <c r="AF142" s="8" t="s">
        <v>13</v>
      </c>
      <c r="AG142" s="17"/>
      <c r="AH142" s="16"/>
      <c r="AI142" s="13"/>
      <c r="AJ142" s="15"/>
      <c r="AK142" s="14"/>
      <c r="AL142" s="12"/>
      <c r="AM142" s="133"/>
      <c r="AN142" s="13"/>
      <c r="AO142" s="12"/>
      <c r="BL142" s="138"/>
      <c r="BM142" s="138"/>
      <c r="BN142" s="138"/>
      <c r="BO142" s="138"/>
      <c r="BP142" s="138"/>
      <c r="BQ142" s="138"/>
      <c r="BR142" s="138"/>
    </row>
    <row r="143" spans="1:70" ht="10.95" customHeight="1" x14ac:dyDescent="0.15">
      <c r="A143" s="167"/>
      <c r="C143" s="157" t="s">
        <v>81</v>
      </c>
      <c r="D143" s="179" t="s">
        <v>76</v>
      </c>
      <c r="E143" s="36">
        <f>IF(W131="","",W131)</f>
        <v>5</v>
      </c>
      <c r="F143" s="34" t="str">
        <f t="shared" si="26"/>
        <v>-</v>
      </c>
      <c r="G143" s="33">
        <f>IF(U131="","",U131)</f>
        <v>15</v>
      </c>
      <c r="H143" s="406" t="str">
        <f>IF(X131="","",IF(X131="○","×",IF(X131="×","○")))</f>
        <v>×</v>
      </c>
      <c r="I143" s="35">
        <f>IF(W134="","",W134)</f>
        <v>15</v>
      </c>
      <c r="J143" s="34" t="str">
        <f t="shared" si="27"/>
        <v>-</v>
      </c>
      <c r="K143" s="33">
        <f>IF(U134="","",U134)</f>
        <v>11</v>
      </c>
      <c r="L143" s="406" t="str">
        <f>IF(X134="","",IF(X134="○","×",IF(X134="×","○")))</f>
        <v>○</v>
      </c>
      <c r="M143" s="33">
        <f>IF(W137="","",W137)</f>
        <v>10</v>
      </c>
      <c r="N143" s="34" t="str">
        <f t="shared" si="28"/>
        <v>-</v>
      </c>
      <c r="O143" s="33">
        <f>IF(U137="","",U137)</f>
        <v>15</v>
      </c>
      <c r="P143" s="406" t="str">
        <f>IF(X137="","",IF(X137="○","×",IF(X137="×","○")))</f>
        <v>×</v>
      </c>
      <c r="Q143" s="35">
        <v>15</v>
      </c>
      <c r="R143" s="33" t="str">
        <f>IF(Q143="","","-")</f>
        <v>-</v>
      </c>
      <c r="S143" s="33">
        <v>17</v>
      </c>
      <c r="T143" s="406" t="s">
        <v>137</v>
      </c>
      <c r="U143" s="305"/>
      <c r="V143" s="306"/>
      <c r="W143" s="306"/>
      <c r="X143" s="307"/>
      <c r="Y143" s="41">
        <v>16</v>
      </c>
      <c r="Z143" s="34" t="str">
        <f t="shared" si="25"/>
        <v>-</v>
      </c>
      <c r="AA143" s="40">
        <v>18</v>
      </c>
      <c r="AB143" s="336" t="str">
        <f>IF(Y143&lt;&gt;"",IF(Y143&gt;AA143,IF(Y144&gt;AA144,"○",IF(Y145&gt;AA145,"○","×")),IF(Y144&gt;AA144,IF(Y145&gt;AA145,"○","×"),"×")),"")</f>
        <v>×</v>
      </c>
      <c r="AC143" s="330" t="s">
        <v>138</v>
      </c>
      <c r="AD143" s="331"/>
      <c r="AE143" s="331"/>
      <c r="AF143" s="332"/>
      <c r="AG143" s="37"/>
      <c r="AH143" s="27"/>
      <c r="AI143" s="23"/>
      <c r="AJ143" s="26"/>
      <c r="AK143" s="25"/>
      <c r="AL143" s="22"/>
      <c r="AM143" s="131"/>
      <c r="AN143" s="23"/>
      <c r="AO143" s="22"/>
      <c r="BL143" s="138"/>
      <c r="BM143" s="138"/>
      <c r="BN143" s="138"/>
      <c r="BO143" s="138"/>
      <c r="BP143" s="138"/>
      <c r="BQ143" s="138"/>
      <c r="BR143" s="138"/>
    </row>
    <row r="144" spans="1:70" ht="10.95" customHeight="1" x14ac:dyDescent="0.15">
      <c r="A144" s="167"/>
      <c r="C144" s="156" t="s">
        <v>82</v>
      </c>
      <c r="D144" s="180" t="s">
        <v>76</v>
      </c>
      <c r="E144" s="31">
        <f>IF(W132="","",W132)</f>
        <v>3</v>
      </c>
      <c r="F144" s="29" t="str">
        <f t="shared" si="26"/>
        <v>-</v>
      </c>
      <c r="G144" s="28">
        <f>IF(U132="","",U132)</f>
        <v>15</v>
      </c>
      <c r="H144" s="407"/>
      <c r="I144" s="30">
        <f>IF(W135="","",W135)</f>
        <v>15</v>
      </c>
      <c r="J144" s="29" t="str">
        <f t="shared" si="27"/>
        <v>-</v>
      </c>
      <c r="K144" s="28">
        <f>IF(U135="","",U135)</f>
        <v>12</v>
      </c>
      <c r="L144" s="407"/>
      <c r="M144" s="28">
        <f>IF(W138="","",W138)</f>
        <v>12</v>
      </c>
      <c r="N144" s="29" t="str">
        <f t="shared" si="28"/>
        <v>-</v>
      </c>
      <c r="O144" s="28">
        <f>IF(U138="","",U138)</f>
        <v>15</v>
      </c>
      <c r="P144" s="407"/>
      <c r="Q144" s="30">
        <v>13</v>
      </c>
      <c r="R144" s="28" t="str">
        <f t="shared" ref="R144:R148" si="29">IF(Q144="","","-")</f>
        <v>-</v>
      </c>
      <c r="S144" s="28">
        <v>15</v>
      </c>
      <c r="T144" s="407"/>
      <c r="U144" s="308"/>
      <c r="V144" s="309"/>
      <c r="W144" s="309"/>
      <c r="X144" s="310"/>
      <c r="Y144" s="39">
        <v>7</v>
      </c>
      <c r="Z144" s="29" t="str">
        <f t="shared" si="25"/>
        <v>-</v>
      </c>
      <c r="AA144" s="38">
        <v>15</v>
      </c>
      <c r="AB144" s="337"/>
      <c r="AC144" s="333"/>
      <c r="AD144" s="334"/>
      <c r="AE144" s="334"/>
      <c r="AF144" s="335"/>
      <c r="AG144" s="37"/>
      <c r="AH144" s="27">
        <f>COUNTIF(E143:AB145,"○")</f>
        <v>1</v>
      </c>
      <c r="AI144" s="23">
        <f>COUNTIF(E143:AB145,"×")</f>
        <v>4</v>
      </c>
      <c r="AJ144" s="26">
        <f>(IF((E143&gt;G143),1,0))+(IF((E144&gt;G144),1,0))+(IF((E145&gt;G145),1,0))+(IF((I143&gt;K143),1,0))+(IF((I144&gt;K144),1,0))+(IF((I145&gt;K145),1,0))+(IF((M143&gt;O143),1,0))+(IF((M144&gt;O144),1,0))+(IF((M145&gt;O145),1,0))+(IF((Q143&gt;S143),1,0))+(IF((Q144&gt;S144),1,0))+(IF((Q145&gt;S145),1,0))+(IF((U143&gt;W143),1,0))+(IF((U144&gt;W144),1,0))+(IF((U145&gt;W145),1,0))+(IF((Y143&gt;AA143),1,0))+(IF((Y144&gt;AA144),1,0))+(IF((Y145&gt;AA145),1,0))</f>
        <v>2</v>
      </c>
      <c r="AK144" s="25">
        <f>(IF((E143&lt;G143),1,0))+(IF((E144&lt;G144),1,0))+(IF((E145&lt;G145),1,0))+(IF((I143&lt;K143),1,0))+(IF((I144&lt;K144),1,0))+(IF((I145&lt;K145),1,0))+(IF((M143&lt;O143),1,0))+(IF((M144&lt;O144),1,0))+(IF((M145&lt;O145),1,0))+(IF((Q143&lt;S143),1,0))+(IF((Q144&lt;S144),1,0))+(IF((Q145&lt;S145),1,0))+(IF((U143&lt;W143),1,0))+(IF((U144&lt;W144),1,0))+(IF((U145&lt;W145),1,0))+(IF((Y143&lt;AA143),1,0))+(IF((Y144&lt;AA144),1,0))+(IF((Y145&lt;AA145),1,0))</f>
        <v>8</v>
      </c>
      <c r="AL144" s="24">
        <f>AJ144-AK144</f>
        <v>-6</v>
      </c>
      <c r="AM144" s="131">
        <f>SUM(E143:E145,I143:I145,M143:M145,Q143:Q145,U143:U145,Y143:Y145)</f>
        <v>111</v>
      </c>
      <c r="AN144" s="23">
        <f>SUM(G143:G145,K143:K145,O143:O145,S143:S145,W143:W145,AA143:AA145)</f>
        <v>148</v>
      </c>
      <c r="AO144" s="22">
        <f>AM144-AN144</f>
        <v>-37</v>
      </c>
      <c r="BL144" s="138"/>
      <c r="BM144" s="138"/>
      <c r="BN144" s="138"/>
      <c r="BO144" s="138"/>
      <c r="BP144" s="138"/>
      <c r="BQ144" s="138"/>
      <c r="BR144" s="138"/>
    </row>
    <row r="145" spans="1:70" ht="10.95" customHeight="1" x14ac:dyDescent="0.15">
      <c r="A145" s="167"/>
      <c r="C145" s="152"/>
      <c r="D145" s="155"/>
      <c r="E145" s="31" t="str">
        <f>IF(W133="","",W133)</f>
        <v/>
      </c>
      <c r="F145" s="29" t="str">
        <f t="shared" si="26"/>
        <v/>
      </c>
      <c r="G145" s="28" t="str">
        <f>IF(U133="","",U133)</f>
        <v/>
      </c>
      <c r="H145" s="408"/>
      <c r="I145" s="30" t="str">
        <f>IF(W136="","",W136)</f>
        <v/>
      </c>
      <c r="J145" s="29" t="str">
        <f t="shared" si="27"/>
        <v/>
      </c>
      <c r="K145" s="28" t="str">
        <f>IF(U136="","",U136)</f>
        <v/>
      </c>
      <c r="L145" s="408"/>
      <c r="M145" s="28" t="str">
        <f>IF(W139="","",W139)</f>
        <v/>
      </c>
      <c r="N145" s="29" t="str">
        <f t="shared" si="28"/>
        <v/>
      </c>
      <c r="O145" s="28" t="str">
        <f>IF(U139="","",U139)</f>
        <v/>
      </c>
      <c r="P145" s="408"/>
      <c r="Q145" s="30" t="str">
        <f>IF(W142="","",W142)</f>
        <v/>
      </c>
      <c r="R145" s="28" t="str">
        <f t="shared" si="29"/>
        <v/>
      </c>
      <c r="S145" s="28" t="str">
        <f>IF(U142="","",U142)</f>
        <v/>
      </c>
      <c r="T145" s="408"/>
      <c r="U145" s="308"/>
      <c r="V145" s="309"/>
      <c r="W145" s="309"/>
      <c r="X145" s="310"/>
      <c r="Y145" s="39"/>
      <c r="Z145" s="29" t="str">
        <f t="shared" si="25"/>
        <v/>
      </c>
      <c r="AA145" s="38"/>
      <c r="AB145" s="349"/>
      <c r="AC145" s="10">
        <f>AH144</f>
        <v>1</v>
      </c>
      <c r="AD145" s="9" t="s">
        <v>14</v>
      </c>
      <c r="AE145" s="9">
        <f>AI144</f>
        <v>4</v>
      </c>
      <c r="AF145" s="8" t="s">
        <v>13</v>
      </c>
      <c r="AG145" s="37"/>
      <c r="AH145" s="16"/>
      <c r="AI145" s="13"/>
      <c r="AJ145" s="15"/>
      <c r="AK145" s="14"/>
      <c r="AL145" s="12"/>
      <c r="AM145" s="133"/>
      <c r="AN145" s="13"/>
      <c r="AO145" s="12"/>
      <c r="BL145" s="138"/>
      <c r="BM145" s="138"/>
      <c r="BN145" s="138"/>
      <c r="BO145" s="138"/>
      <c r="BP145" s="138"/>
      <c r="BQ145" s="138"/>
      <c r="BR145" s="138"/>
    </row>
    <row r="146" spans="1:70" ht="10.95" customHeight="1" x14ac:dyDescent="0.15">
      <c r="A146" s="167"/>
      <c r="C146" s="156" t="s">
        <v>89</v>
      </c>
      <c r="D146" s="150" t="s">
        <v>76</v>
      </c>
      <c r="E146" s="36">
        <f>IF(AA131="","",AA131)</f>
        <v>15</v>
      </c>
      <c r="F146" s="34" t="str">
        <f t="shared" si="26"/>
        <v>-</v>
      </c>
      <c r="G146" s="33">
        <f>IF(Y131="","",Y131)</f>
        <v>11</v>
      </c>
      <c r="H146" s="323" t="str">
        <f>IF(AB131="","",IF(AB131="○","×",IF(AB131="×","○")))</f>
        <v>×</v>
      </c>
      <c r="I146" s="35">
        <f>IF(AA134="","",AA134)</f>
        <v>15</v>
      </c>
      <c r="J146" s="34" t="str">
        <f t="shared" si="27"/>
        <v>-</v>
      </c>
      <c r="K146" s="33">
        <f>IF(Y134="","",Y134)</f>
        <v>5</v>
      </c>
      <c r="L146" s="302" t="str">
        <f>IF(AB134="","",IF(AB134="○","×",IF(AB134="×","○")))</f>
        <v>○</v>
      </c>
      <c r="M146" s="33">
        <f>IF(AA137="","",AA137)</f>
        <v>15</v>
      </c>
      <c r="N146" s="34" t="str">
        <f t="shared" si="28"/>
        <v>-</v>
      </c>
      <c r="O146" s="33">
        <f>IF(Y137="","",Y137)</f>
        <v>7</v>
      </c>
      <c r="P146" s="302" t="str">
        <f>IF(AB137="","",IF(AB137="○","×",IF(AB137="×","○")))</f>
        <v>○</v>
      </c>
      <c r="Q146" s="35">
        <f>IF(AA140="","",AA140)</f>
        <v>11</v>
      </c>
      <c r="R146" s="34" t="str">
        <f t="shared" si="29"/>
        <v>-</v>
      </c>
      <c r="S146" s="33">
        <f>IF(Y140="","",Y140)</f>
        <v>15</v>
      </c>
      <c r="T146" s="302" t="str">
        <f>IF(AB140="","",IF(AB140="○","×",IF(AB140="×","○")))</f>
        <v>○</v>
      </c>
      <c r="U146" s="35">
        <f>IF(AA143="","",AA143)</f>
        <v>18</v>
      </c>
      <c r="V146" s="34" t="str">
        <f>IF(U146="","","-")</f>
        <v>-</v>
      </c>
      <c r="W146" s="33">
        <f>IF(Y143="","",Y143)</f>
        <v>16</v>
      </c>
      <c r="X146" s="302" t="str">
        <f>IF(AB143="","",IF(AB143="○","×",IF(AB143="×","○")))</f>
        <v>○</v>
      </c>
      <c r="Y146" s="305"/>
      <c r="Z146" s="306"/>
      <c r="AA146" s="306"/>
      <c r="AB146" s="306"/>
      <c r="AC146" s="330" t="s">
        <v>133</v>
      </c>
      <c r="AD146" s="331"/>
      <c r="AE146" s="331"/>
      <c r="AF146" s="332"/>
      <c r="AG146" s="17"/>
      <c r="AH146" s="27"/>
      <c r="AI146" s="23"/>
      <c r="AJ146" s="26"/>
      <c r="AK146" s="25"/>
      <c r="AL146" s="22"/>
      <c r="AM146" s="131"/>
      <c r="AN146" s="23"/>
      <c r="AO146" s="22"/>
      <c r="AP146" s="195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2"/>
      <c r="BB146" s="142"/>
      <c r="BC146" s="142"/>
      <c r="BD146" s="142"/>
      <c r="BE146" s="142"/>
      <c r="BF146" s="142"/>
      <c r="BG146" s="142"/>
      <c r="BH146" s="142"/>
      <c r="BI146" s="143"/>
      <c r="BJ146" s="143"/>
      <c r="BK146" s="143"/>
      <c r="BL146" s="143"/>
      <c r="BM146" s="138"/>
      <c r="BN146" s="138"/>
      <c r="BO146" s="138"/>
      <c r="BP146" s="138"/>
      <c r="BQ146" s="138"/>
      <c r="BR146" s="138"/>
    </row>
    <row r="147" spans="1:70" ht="10.95" customHeight="1" x14ac:dyDescent="0.15">
      <c r="A147" s="167"/>
      <c r="C147" s="156" t="s">
        <v>90</v>
      </c>
      <c r="D147" s="150" t="s">
        <v>76</v>
      </c>
      <c r="E147" s="31">
        <f>IF(AA132="","",AA132)</f>
        <v>13</v>
      </c>
      <c r="F147" s="29" t="str">
        <f t="shared" si="26"/>
        <v>-</v>
      </c>
      <c r="G147" s="28">
        <f>IF(Y132="","",Y132)</f>
        <v>15</v>
      </c>
      <c r="H147" s="324" t="str">
        <f>IF(J135="","",J135)</f>
        <v/>
      </c>
      <c r="I147" s="30">
        <f>IF(AA135="","",AA135)</f>
        <v>15</v>
      </c>
      <c r="J147" s="29" t="str">
        <f t="shared" si="27"/>
        <v>-</v>
      </c>
      <c r="K147" s="28">
        <f>IF(Y135="","",Y135)</f>
        <v>2</v>
      </c>
      <c r="L147" s="303" t="str">
        <f>IF(N141="","",N141)</f>
        <v>-</v>
      </c>
      <c r="M147" s="28">
        <f>IF(AA138="","",AA138)</f>
        <v>15</v>
      </c>
      <c r="N147" s="29" t="str">
        <f t="shared" si="28"/>
        <v>-</v>
      </c>
      <c r="O147" s="28">
        <f>IF(Y138="","",Y138)</f>
        <v>7</v>
      </c>
      <c r="P147" s="303" t="str">
        <f>IF(R141="","",R141)</f>
        <v/>
      </c>
      <c r="Q147" s="30">
        <f>IF(AA141="","",AA141)</f>
        <v>15</v>
      </c>
      <c r="R147" s="29" t="str">
        <f t="shared" si="29"/>
        <v>-</v>
      </c>
      <c r="S147" s="28">
        <f>IF(Y141="","",Y141)</f>
        <v>12</v>
      </c>
      <c r="T147" s="303" t="str">
        <f>IF(V141="","",V141)</f>
        <v>-</v>
      </c>
      <c r="U147" s="30">
        <f>IF(AA144="","",AA144)</f>
        <v>15</v>
      </c>
      <c r="V147" s="29" t="str">
        <f>IF(U147="","","-")</f>
        <v>-</v>
      </c>
      <c r="W147" s="28">
        <f>IF(Y144="","",Y144)</f>
        <v>7</v>
      </c>
      <c r="X147" s="303" t="str">
        <f>IF(Z141="","",Z141)</f>
        <v>-</v>
      </c>
      <c r="Y147" s="308"/>
      <c r="Z147" s="309"/>
      <c r="AA147" s="309"/>
      <c r="AB147" s="309"/>
      <c r="AC147" s="333"/>
      <c r="AD147" s="334"/>
      <c r="AE147" s="334"/>
      <c r="AF147" s="335"/>
      <c r="AG147" s="17"/>
      <c r="AH147" s="27">
        <f>COUNTIF(E146:AB148,"○")</f>
        <v>4</v>
      </c>
      <c r="AI147" s="23">
        <f>COUNTIF(E146:AB148,"×")</f>
        <v>1</v>
      </c>
      <c r="AJ147" s="26">
        <f>(IF((E146&gt;G146),1,0))+(IF((E147&gt;G147),1,0))+(IF((E148&gt;G148),1,0))+(IF((I146&gt;K146),1,0))+(IF((I147&gt;K147),1,0))+(IF((I148&gt;K148),1,0))+(IF((M146&gt;O146),1,0))+(IF((M147&gt;O147),1,0))+(IF((M148&gt;O148),1,0))+(IF((Q146&gt;S146),1,0))+(IF((Q147&gt;S147),1,0))+(IF((Q148&gt;S148),1,0))+(IF((U146&gt;W146),1,0))+(IF((U147&gt;W147),1,0))+(IF((U148&gt;W148),1,0))+(IF((Y146&gt;AA146),1,0))+(IF((Y147&gt;AA147),1,0))+(IF((Y148&gt;AA148),1,0))</f>
        <v>9</v>
      </c>
      <c r="AK147" s="25">
        <f>(IF((E146&lt;G146),1,0))+(IF((E147&lt;G147),1,0))+(IF((E148&lt;G148),1,0))+(IF((I146&lt;K146),1,0))+(IF((I147&lt;K147),1,0))+(IF((I148&lt;K148),1,0))+(IF((M146&lt;O146),1,0))+(IF((M147&lt;O147),1,0))+(IF((M148&lt;O148),1,0))+(IF((Q146&lt;S146),1,0))+(IF((Q147&lt;S147),1,0))+(IF((Q148&lt;S148),1,0))+(IF((U146&lt;W146),1,0))+(IF((U147&lt;W147),1,0))+(IF((U148&lt;W148),1,0))+(IF((Y146&lt;AA146),1,0))+(IF((Y147&lt;AA147),1,0))+(IF((Y148&lt;AA148),1,0))</f>
        <v>3</v>
      </c>
      <c r="AL147" s="24">
        <f>AJ147-AK147</f>
        <v>6</v>
      </c>
      <c r="AM147" s="131">
        <f>SUM(E146:E148,I146:I148,M146:M148,Q146:Q148,U146:U148,Y146:Y148)</f>
        <v>171</v>
      </c>
      <c r="AN147" s="23">
        <f>SUM(G146:G148,K146:K148,O146:O148,S146:S148,W146:W148,AA146:AA148)</f>
        <v>117</v>
      </c>
      <c r="AO147" s="22">
        <f>AM147-AN147</f>
        <v>54</v>
      </c>
      <c r="AP147" s="195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2"/>
      <c r="BB147" s="142"/>
      <c r="BC147" s="142"/>
      <c r="BD147" s="142"/>
      <c r="BE147" s="142"/>
      <c r="BF147" s="142"/>
      <c r="BG147" s="142"/>
      <c r="BH147" s="142"/>
      <c r="BI147" s="143"/>
      <c r="BJ147" s="143"/>
      <c r="BK147" s="143"/>
      <c r="BL147" s="143"/>
      <c r="BM147" s="138"/>
      <c r="BN147" s="138"/>
      <c r="BO147" s="138"/>
      <c r="BP147" s="138"/>
      <c r="BQ147" s="138"/>
      <c r="BR147" s="138"/>
    </row>
    <row r="148" spans="1:70" ht="10.95" customHeight="1" thickBot="1" x14ac:dyDescent="0.2">
      <c r="A148" s="167"/>
      <c r="C148" s="158"/>
      <c r="D148" s="159"/>
      <c r="E148" s="21">
        <f>IF(AA133="","",AA133)</f>
        <v>9</v>
      </c>
      <c r="F148" s="19" t="str">
        <f t="shared" si="26"/>
        <v>-</v>
      </c>
      <c r="G148" s="18">
        <f>IF(Y133="","",Y133)</f>
        <v>15</v>
      </c>
      <c r="H148" s="328" t="str">
        <f>IF(J136="","",J136)</f>
        <v/>
      </c>
      <c r="I148" s="20" t="str">
        <f>IF(AA136="","",AA136)</f>
        <v/>
      </c>
      <c r="J148" s="19" t="str">
        <f t="shared" si="27"/>
        <v/>
      </c>
      <c r="K148" s="18" t="str">
        <f>IF(Y136="","",Y136)</f>
        <v/>
      </c>
      <c r="L148" s="329" t="str">
        <f>IF(N142="","",N142)</f>
        <v>-</v>
      </c>
      <c r="M148" s="18" t="str">
        <f>IF(AA139="","",AA139)</f>
        <v/>
      </c>
      <c r="N148" s="19" t="str">
        <f t="shared" si="28"/>
        <v/>
      </c>
      <c r="O148" s="18" t="str">
        <f>IF(Y139="","",Y139)</f>
        <v/>
      </c>
      <c r="P148" s="329" t="str">
        <f>IF(R142="","",R142)</f>
        <v/>
      </c>
      <c r="Q148" s="20">
        <f>IF(AA142="","",AA142)</f>
        <v>15</v>
      </c>
      <c r="R148" s="19" t="str">
        <f t="shared" si="29"/>
        <v>-</v>
      </c>
      <c r="S148" s="18">
        <f>IF(Y142="","",Y142)</f>
        <v>5</v>
      </c>
      <c r="T148" s="329" t="str">
        <f>IF(V142="","",V142)</f>
        <v/>
      </c>
      <c r="U148" s="20" t="str">
        <f>IF(AA145="","",AA145)</f>
        <v/>
      </c>
      <c r="V148" s="19" t="str">
        <f>IF(U148="","","-")</f>
        <v/>
      </c>
      <c r="W148" s="18" t="str">
        <f>IF(Y145="","",Y145)</f>
        <v/>
      </c>
      <c r="X148" s="329" t="str">
        <f>IF(Z142="","",Z142)</f>
        <v>-</v>
      </c>
      <c r="Y148" s="352"/>
      <c r="Z148" s="353"/>
      <c r="AA148" s="353"/>
      <c r="AB148" s="353"/>
      <c r="AC148" s="7">
        <f>AH147</f>
        <v>4</v>
      </c>
      <c r="AD148" s="6" t="s">
        <v>14</v>
      </c>
      <c r="AE148" s="6">
        <f>AI147</f>
        <v>1</v>
      </c>
      <c r="AF148" s="5" t="s">
        <v>13</v>
      </c>
      <c r="AG148" s="17"/>
      <c r="AH148" s="16"/>
      <c r="AI148" s="13"/>
      <c r="AJ148" s="15"/>
      <c r="AK148" s="14"/>
      <c r="AL148" s="12"/>
      <c r="AM148" s="133"/>
      <c r="AN148" s="13"/>
      <c r="AO148" s="12"/>
      <c r="AP148" s="195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2"/>
      <c r="BB148" s="142"/>
      <c r="BC148" s="142"/>
      <c r="BD148" s="142"/>
      <c r="BE148" s="142"/>
      <c r="BF148" s="142"/>
      <c r="BG148" s="142"/>
      <c r="BH148" s="142"/>
      <c r="BI148" s="143"/>
      <c r="BJ148" s="143"/>
      <c r="BK148" s="143"/>
      <c r="BL148" s="143"/>
      <c r="BM148" s="138"/>
      <c r="BN148" s="138"/>
      <c r="BO148" s="138"/>
      <c r="BP148" s="138"/>
      <c r="BQ148" s="138"/>
      <c r="BR148" s="138"/>
    </row>
    <row r="149" spans="1:70" ht="12" customHeight="1" x14ac:dyDescent="0.15">
      <c r="A149" s="167"/>
      <c r="C149" s="193"/>
      <c r="D149" s="153"/>
      <c r="E149" s="129"/>
      <c r="F149" s="120"/>
      <c r="G149" s="129"/>
      <c r="H149" s="129"/>
      <c r="I149" s="128"/>
      <c r="J149" s="118"/>
      <c r="K149" s="128"/>
      <c r="L149" s="128"/>
      <c r="M149" s="128"/>
      <c r="N149" s="118"/>
      <c r="O149" s="128"/>
      <c r="P149" s="128"/>
      <c r="Q149" s="128"/>
      <c r="R149" s="118"/>
      <c r="S149" s="128"/>
      <c r="T149" s="128"/>
      <c r="U149" s="128"/>
      <c r="V149" s="128"/>
      <c r="W149" s="128"/>
      <c r="X149" s="128"/>
      <c r="Y149" s="122"/>
      <c r="Z149" s="122"/>
      <c r="AA149" s="122"/>
      <c r="AB149" s="122"/>
      <c r="AC149" s="175"/>
      <c r="AD149" s="175"/>
      <c r="AE149" s="175"/>
      <c r="AF149" s="175"/>
      <c r="AG149" s="162"/>
      <c r="AH149" s="151"/>
      <c r="AI149" s="151"/>
      <c r="AJ149" s="151"/>
      <c r="AK149" s="151"/>
      <c r="AL149" s="151"/>
      <c r="AO149" s="195"/>
      <c r="AP149" s="195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2"/>
      <c r="BB149" s="142"/>
      <c r="BC149" s="142"/>
      <c r="BD149" s="142"/>
      <c r="BE149" s="142"/>
      <c r="BF149" s="142"/>
      <c r="BG149" s="142"/>
      <c r="BH149" s="142"/>
      <c r="BI149" s="143"/>
      <c r="BJ149" s="143"/>
      <c r="BK149" s="143"/>
      <c r="BL149" s="143"/>
      <c r="BM149" s="138"/>
      <c r="BN149" s="138"/>
      <c r="BO149" s="138"/>
      <c r="BP149" s="138"/>
      <c r="BQ149" s="138"/>
      <c r="BR149" s="138"/>
    </row>
    <row r="150" spans="1:70" ht="12" customHeight="1" thickBot="1" x14ac:dyDescent="0.2">
      <c r="A150" s="167"/>
      <c r="C150" s="193"/>
      <c r="D150" s="153"/>
      <c r="E150" s="129"/>
      <c r="F150" s="120"/>
      <c r="G150" s="129"/>
      <c r="H150" s="129"/>
      <c r="I150" s="128"/>
      <c r="J150" s="118"/>
      <c r="K150" s="128"/>
      <c r="L150" s="128"/>
      <c r="M150" s="128"/>
      <c r="N150" s="118"/>
      <c r="O150" s="128"/>
      <c r="P150" s="128"/>
      <c r="Q150" s="128"/>
      <c r="R150" s="118"/>
      <c r="S150" s="128"/>
      <c r="T150" s="128"/>
      <c r="U150" s="128"/>
      <c r="V150" s="128"/>
      <c r="W150" s="128"/>
      <c r="X150" s="128"/>
      <c r="Y150" s="122"/>
      <c r="Z150" s="122"/>
      <c r="AA150" s="122"/>
      <c r="AB150" s="122"/>
      <c r="AC150" s="175"/>
      <c r="AD150" s="175"/>
      <c r="AE150" s="175"/>
      <c r="AF150" s="175"/>
      <c r="AG150" s="162"/>
      <c r="AH150" s="151"/>
      <c r="AI150" s="151"/>
      <c r="AJ150" s="151"/>
      <c r="AK150" s="151"/>
      <c r="AL150" s="151"/>
      <c r="AO150" s="195"/>
      <c r="AP150" s="195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2"/>
      <c r="BB150" s="142"/>
      <c r="BC150" s="142"/>
      <c r="BD150" s="142"/>
      <c r="BE150" s="142"/>
      <c r="BF150" s="142"/>
      <c r="BG150" s="142"/>
      <c r="BH150" s="142"/>
      <c r="BI150" s="143"/>
      <c r="BJ150" s="143"/>
      <c r="BK150" s="143"/>
      <c r="BL150" s="143"/>
      <c r="BM150" s="138"/>
      <c r="BN150" s="138"/>
      <c r="BO150" s="138"/>
      <c r="BP150" s="138"/>
      <c r="BQ150" s="138"/>
      <c r="BR150" s="138"/>
    </row>
    <row r="151" spans="1:70" ht="12" customHeight="1" x14ac:dyDescent="0.15">
      <c r="A151" s="181"/>
      <c r="B151" s="182"/>
      <c r="C151" s="183"/>
      <c r="D151" s="184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6"/>
      <c r="AD151" s="186"/>
      <c r="AE151" s="186"/>
      <c r="AF151" s="186"/>
      <c r="AG151" s="187"/>
      <c r="AH151" s="188"/>
      <c r="AI151" s="188"/>
      <c r="AJ151" s="188"/>
      <c r="AK151" s="188"/>
      <c r="AL151" s="151"/>
      <c r="AO151" s="195"/>
      <c r="AP151" s="195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2"/>
      <c r="BB151" s="142"/>
      <c r="BC151" s="142"/>
      <c r="BD151" s="142"/>
      <c r="BE151" s="142"/>
      <c r="BF151" s="142"/>
      <c r="BG151" s="142"/>
      <c r="BH151" s="142"/>
      <c r="BI151" s="143"/>
      <c r="BJ151" s="143"/>
      <c r="BK151" s="143"/>
      <c r="BL151" s="143"/>
      <c r="BM151" s="138"/>
      <c r="BN151" s="138"/>
      <c r="BO151" s="138"/>
      <c r="BP151" s="138"/>
      <c r="BQ151" s="138"/>
      <c r="BR151" s="138"/>
    </row>
    <row r="152" spans="1:70" s="168" customFormat="1" ht="13.05" customHeight="1" x14ac:dyDescent="0.2">
      <c r="C152" s="277" t="s">
        <v>92</v>
      </c>
      <c r="D152" s="278"/>
      <c r="E152" s="145"/>
      <c r="F152" s="145"/>
      <c r="G152" s="138"/>
      <c r="H152" s="138"/>
      <c r="I152" s="138"/>
      <c r="J152" s="138"/>
      <c r="K152" s="218" t="s">
        <v>37</v>
      </c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0"/>
      <c r="X152" s="279" t="s">
        <v>38</v>
      </c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K152" s="196"/>
      <c r="AL152" s="195"/>
      <c r="AM152" s="140"/>
      <c r="AN152" s="141"/>
      <c r="AO152" s="141"/>
      <c r="AP152" s="141"/>
      <c r="AQ152" s="141"/>
      <c r="AR152" s="141"/>
      <c r="BA152" s="170"/>
      <c r="BB152" s="170"/>
      <c r="BC152" s="170"/>
      <c r="BD152" s="170"/>
      <c r="BE152" s="170"/>
      <c r="BF152" s="170"/>
      <c r="BG152" s="170"/>
    </row>
    <row r="153" spans="1:70" s="168" customFormat="1" ht="13.05" customHeight="1" x14ac:dyDescent="0.2">
      <c r="C153" s="277"/>
      <c r="D153" s="278"/>
      <c r="E153" s="145"/>
      <c r="F153" s="145"/>
      <c r="G153" s="138"/>
      <c r="H153" s="138"/>
      <c r="I153" s="138"/>
      <c r="J153" s="138"/>
      <c r="K153" s="280" t="str">
        <f>C176</f>
        <v>猪川京子</v>
      </c>
      <c r="L153" s="281"/>
      <c r="M153" s="281"/>
      <c r="N153" s="281"/>
      <c r="O153" s="281"/>
      <c r="P153" s="282" t="str">
        <f>D176</f>
        <v>今井教室</v>
      </c>
      <c r="Q153" s="281"/>
      <c r="R153" s="281"/>
      <c r="S153" s="281"/>
      <c r="T153" s="281"/>
      <c r="U153" s="281"/>
      <c r="V153" s="283"/>
      <c r="W153" s="211"/>
      <c r="X153" s="280" t="str">
        <f>C167</f>
        <v>猪川なのは</v>
      </c>
      <c r="Y153" s="281"/>
      <c r="Z153" s="281"/>
      <c r="AA153" s="281"/>
      <c r="AB153" s="281"/>
      <c r="AC153" s="282" t="str">
        <f>D167</f>
        <v>土居中女子ﾊﾞﾄﾞﾐﾝﾄﾝ</v>
      </c>
      <c r="AD153" s="281"/>
      <c r="AE153" s="281"/>
      <c r="AF153" s="281"/>
      <c r="AG153" s="281"/>
      <c r="AH153" s="281"/>
      <c r="AI153" s="283"/>
      <c r="AK153" s="196"/>
      <c r="AL153" s="195"/>
      <c r="AM153" s="140"/>
      <c r="AN153" s="141"/>
      <c r="AO153" s="141"/>
      <c r="AP153" s="141"/>
      <c r="AQ153" s="141"/>
      <c r="AR153" s="141"/>
      <c r="BA153" s="170"/>
      <c r="BB153" s="170"/>
      <c r="BC153" s="170"/>
      <c r="BD153" s="170"/>
      <c r="BE153" s="170"/>
      <c r="BF153" s="170"/>
      <c r="BG153" s="170"/>
    </row>
    <row r="154" spans="1:70" s="168" customFormat="1" ht="13.05" customHeight="1" x14ac:dyDescent="0.2">
      <c r="C154" s="273" t="s">
        <v>39</v>
      </c>
      <c r="D154" s="273"/>
      <c r="E154" s="145"/>
      <c r="F154" s="145"/>
      <c r="G154" s="138"/>
      <c r="H154" s="138"/>
      <c r="I154" s="138"/>
      <c r="J154" s="138"/>
      <c r="K154" s="290" t="str">
        <f>C177</f>
        <v>續木晶子</v>
      </c>
      <c r="L154" s="291"/>
      <c r="M154" s="291"/>
      <c r="N154" s="291"/>
      <c r="O154" s="291"/>
      <c r="P154" s="292" t="str">
        <f>D177</f>
        <v>今井教室</v>
      </c>
      <c r="Q154" s="292"/>
      <c r="R154" s="292"/>
      <c r="S154" s="292"/>
      <c r="T154" s="292"/>
      <c r="U154" s="292"/>
      <c r="V154" s="293"/>
      <c r="W154" s="211"/>
      <c r="X154" s="290" t="str">
        <f>C168</f>
        <v>江口優李奈</v>
      </c>
      <c r="Y154" s="291"/>
      <c r="Z154" s="291"/>
      <c r="AA154" s="291"/>
      <c r="AB154" s="291"/>
      <c r="AC154" s="292" t="str">
        <f>D168</f>
        <v>土居中女子ﾊﾞﾄﾞﾐﾝﾄﾝ</v>
      </c>
      <c r="AD154" s="292"/>
      <c r="AE154" s="292"/>
      <c r="AF154" s="292"/>
      <c r="AG154" s="292"/>
      <c r="AH154" s="292"/>
      <c r="AI154" s="293"/>
      <c r="AK154" s="196"/>
      <c r="AL154" s="195"/>
      <c r="AM154" s="140"/>
      <c r="AN154" s="141"/>
      <c r="AO154" s="141"/>
      <c r="AP154" s="141"/>
      <c r="AQ154" s="141"/>
      <c r="AR154" s="141"/>
      <c r="BA154" s="170"/>
      <c r="BB154" s="170"/>
      <c r="BC154" s="170"/>
      <c r="BD154" s="170"/>
      <c r="BE154" s="170"/>
      <c r="BF154" s="170"/>
      <c r="BG154" s="170"/>
    </row>
    <row r="155" spans="1:70" s="168" customFormat="1" ht="4.95" customHeight="1" thickBot="1" x14ac:dyDescent="0.25">
      <c r="C155" s="275"/>
      <c r="D155" s="275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211"/>
      <c r="P155" s="211"/>
      <c r="Q155" s="211"/>
      <c r="R155" s="211"/>
      <c r="S155" s="213"/>
      <c r="T155" s="213"/>
      <c r="U155" s="213"/>
      <c r="V155" s="213"/>
      <c r="W155" s="213"/>
      <c r="X155" s="213"/>
      <c r="Y155" s="213"/>
      <c r="Z155" s="213"/>
      <c r="AA155" s="214"/>
      <c r="AB155" s="214"/>
      <c r="AC155" s="214"/>
      <c r="AD155" s="214"/>
      <c r="AE155" s="212"/>
      <c r="AF155" s="212"/>
      <c r="AG155" s="212"/>
      <c r="AH155" s="212"/>
      <c r="AI155" s="212"/>
      <c r="AO155" s="196"/>
      <c r="AP155" s="195"/>
      <c r="AQ155" s="140"/>
      <c r="AR155" s="141"/>
      <c r="AS155" s="141"/>
      <c r="AT155" s="141"/>
      <c r="AU155" s="141"/>
      <c r="AV155" s="141"/>
      <c r="BE155" s="170"/>
      <c r="BF155" s="170"/>
      <c r="BG155" s="170"/>
      <c r="BH155" s="170"/>
      <c r="BI155" s="170"/>
      <c r="BJ155" s="170"/>
      <c r="BK155" s="170"/>
    </row>
    <row r="156" spans="1:70" ht="10.95" customHeight="1" x14ac:dyDescent="0.15">
      <c r="C156" s="294" t="s">
        <v>92</v>
      </c>
      <c r="D156" s="295"/>
      <c r="E156" s="298" t="str">
        <f>C158</f>
        <v>星加結心</v>
      </c>
      <c r="F156" s="299"/>
      <c r="G156" s="299"/>
      <c r="H156" s="300"/>
      <c r="I156" s="301" t="str">
        <f>C161</f>
        <v>白木彩夏</v>
      </c>
      <c r="J156" s="299"/>
      <c r="K156" s="299"/>
      <c r="L156" s="300"/>
      <c r="M156" s="301" t="str">
        <f>C164</f>
        <v>笹野芽生</v>
      </c>
      <c r="N156" s="299"/>
      <c r="O156" s="299"/>
      <c r="P156" s="300"/>
      <c r="Q156" s="301" t="str">
        <f>C167</f>
        <v>猪川なのは</v>
      </c>
      <c r="R156" s="299"/>
      <c r="S156" s="299"/>
      <c r="T156" s="300"/>
      <c r="U156" s="409" t="str">
        <f>C170</f>
        <v>今城 亜美</v>
      </c>
      <c r="V156" s="410"/>
      <c r="W156" s="410"/>
      <c r="X156" s="411"/>
      <c r="Y156" s="301" t="str">
        <f>C173</f>
        <v>高橋 理夢</v>
      </c>
      <c r="Z156" s="299"/>
      <c r="AA156" s="299"/>
      <c r="AB156" s="300"/>
      <c r="AC156" s="301" t="str">
        <f>C176</f>
        <v>猪川京子</v>
      </c>
      <c r="AD156" s="299"/>
      <c r="AE156" s="299"/>
      <c r="AF156" s="300"/>
      <c r="AG156" s="341" t="s">
        <v>0</v>
      </c>
      <c r="AH156" s="342"/>
      <c r="AI156" s="342"/>
      <c r="AJ156" s="343"/>
      <c r="AK156" s="4"/>
      <c r="AL156" s="438" t="s">
        <v>2</v>
      </c>
      <c r="AM156" s="439"/>
      <c r="AN156" s="440" t="s">
        <v>3</v>
      </c>
      <c r="AO156" s="441"/>
      <c r="AP156" s="442"/>
      <c r="AQ156" s="117" t="s">
        <v>4</v>
      </c>
      <c r="AR156" s="116"/>
      <c r="AS156" s="115"/>
      <c r="BL156" s="138"/>
      <c r="BM156" s="138"/>
      <c r="BN156" s="138"/>
      <c r="BO156" s="138"/>
      <c r="BP156" s="138"/>
      <c r="BQ156" s="138"/>
      <c r="BR156" s="138"/>
    </row>
    <row r="157" spans="1:70" ht="10.95" customHeight="1" thickBot="1" x14ac:dyDescent="0.2">
      <c r="C157" s="296"/>
      <c r="D157" s="297"/>
      <c r="E157" s="314" t="str">
        <f>C159</f>
        <v>佐伯寿望愛</v>
      </c>
      <c r="F157" s="315"/>
      <c r="G157" s="315"/>
      <c r="H157" s="316"/>
      <c r="I157" s="317" t="str">
        <f>C162</f>
        <v>前田虹羽</v>
      </c>
      <c r="J157" s="315"/>
      <c r="K157" s="315"/>
      <c r="L157" s="316"/>
      <c r="M157" s="317" t="str">
        <f>C165</f>
        <v>山内荊橙</v>
      </c>
      <c r="N157" s="315"/>
      <c r="O157" s="315"/>
      <c r="P157" s="316"/>
      <c r="Q157" s="317" t="str">
        <f>C168</f>
        <v>江口優李奈</v>
      </c>
      <c r="R157" s="315"/>
      <c r="S157" s="315"/>
      <c r="T157" s="316"/>
      <c r="U157" s="317" t="str">
        <f>C171</f>
        <v>瀬戸丸優音</v>
      </c>
      <c r="V157" s="315"/>
      <c r="W157" s="315"/>
      <c r="X157" s="316"/>
      <c r="Y157" s="317" t="str">
        <f>C174</f>
        <v>加地 和佳奈</v>
      </c>
      <c r="Z157" s="315"/>
      <c r="AA157" s="315"/>
      <c r="AB157" s="316"/>
      <c r="AC157" s="317" t="str">
        <f>C177</f>
        <v>續木晶子</v>
      </c>
      <c r="AD157" s="315"/>
      <c r="AE157" s="315"/>
      <c r="AF157" s="316"/>
      <c r="AG157" s="344" t="s">
        <v>1</v>
      </c>
      <c r="AH157" s="345"/>
      <c r="AI157" s="345"/>
      <c r="AJ157" s="346"/>
      <c r="AK157" s="4"/>
      <c r="AL157" s="114" t="s">
        <v>5</v>
      </c>
      <c r="AM157" s="134" t="s">
        <v>6</v>
      </c>
      <c r="AN157" s="114" t="s">
        <v>15</v>
      </c>
      <c r="AO157" s="113" t="s">
        <v>7</v>
      </c>
      <c r="AP157" s="112" t="s">
        <v>8</v>
      </c>
      <c r="AQ157" s="113" t="s">
        <v>15</v>
      </c>
      <c r="AR157" s="113" t="s">
        <v>7</v>
      </c>
      <c r="AS157" s="112" t="s">
        <v>8</v>
      </c>
      <c r="BL157" s="138"/>
      <c r="BM157" s="138"/>
      <c r="BN157" s="138"/>
      <c r="BO157" s="138"/>
      <c r="BP157" s="138"/>
      <c r="BQ157" s="138"/>
      <c r="BR157" s="138"/>
    </row>
    <row r="158" spans="1:70" ht="10.95" customHeight="1" x14ac:dyDescent="0.15">
      <c r="B158" s="174"/>
      <c r="C158" s="149" t="s">
        <v>114</v>
      </c>
      <c r="D158" s="150" t="s">
        <v>98</v>
      </c>
      <c r="E158" s="421"/>
      <c r="F158" s="422"/>
      <c r="G158" s="422"/>
      <c r="H158" s="423"/>
      <c r="I158" s="71">
        <v>13</v>
      </c>
      <c r="J158" s="111" t="str">
        <f>IF(I158="","","-")</f>
        <v>-</v>
      </c>
      <c r="K158" s="230">
        <v>15</v>
      </c>
      <c r="L158" s="347" t="str">
        <f>IF(I158&lt;&gt;"",IF(I158&gt;K158,IF(I159&gt;K159,"○",IF(I160&gt;K160,"○","×")),IF(I159&gt;K159,IF(I160&gt;K160,"○","×"),"×")),"")</f>
        <v>×</v>
      </c>
      <c r="M158" s="71">
        <v>10</v>
      </c>
      <c r="N158" s="111" t="str">
        <f t="shared" ref="N158:N163" si="30">IF(M158="","","-")</f>
        <v>-</v>
      </c>
      <c r="O158" s="110">
        <v>15</v>
      </c>
      <c r="P158" s="347" t="str">
        <f>IF(M158&lt;&gt;"",IF(M158&gt;O158,IF(M159&gt;O159,"○",IF(M160&gt;O160,"○","×")),IF(M159&gt;O159,IF(M160&gt;O160,"○","×"),"×")),"")</f>
        <v>×</v>
      </c>
      <c r="Q158" s="71">
        <v>7</v>
      </c>
      <c r="R158" s="111" t="str">
        <f t="shared" ref="R158:R166" si="31">IF(Q158="","","-")</f>
        <v>-</v>
      </c>
      <c r="S158" s="110">
        <v>15</v>
      </c>
      <c r="T158" s="347" t="str">
        <f>IF(Q158&lt;&gt;"",IF(Q158&gt;S158,IF(Q159&gt;S159,"○",IF(Q160&gt;S160,"○","×")),IF(Q159&gt;S159,IF(Q160&gt;S160,"○","×"),"×")),"")</f>
        <v>×</v>
      </c>
      <c r="U158" s="71">
        <v>8</v>
      </c>
      <c r="V158" s="111" t="str">
        <f t="shared" ref="V158:V169" si="32">IF(U158="","","-")</f>
        <v>-</v>
      </c>
      <c r="W158" s="110">
        <v>15</v>
      </c>
      <c r="X158" s="347" t="str">
        <f>IF(U158&lt;&gt;"",IF(U158&gt;W158,IF(U159&gt;W159,"○",IF(U160&gt;W160,"○","×")),IF(U159&gt;W159,IF(U160&gt;W160,"○","×"),"×")),"")</f>
        <v>×</v>
      </c>
      <c r="Y158" s="71">
        <v>7</v>
      </c>
      <c r="Z158" s="111" t="str">
        <f t="shared" ref="Z158:Z172" si="33">IF(Y158="","","-")</f>
        <v>-</v>
      </c>
      <c r="AA158" s="110">
        <v>15</v>
      </c>
      <c r="AB158" s="347" t="str">
        <f>IF(Y158&lt;&gt;"",IF(Y158&gt;AA158,IF(Y159&gt;AA159,"○",IF(Y160&gt;AA160,"○","×")),IF(Y159&gt;AA159,IF(Y160&gt;AA160,"○","×"),"×")),"")</f>
        <v>×</v>
      </c>
      <c r="AC158" s="71">
        <v>4</v>
      </c>
      <c r="AD158" s="111" t="str">
        <f t="shared" ref="AD158:AD175" si="34">IF(AC158="","","-")</f>
        <v>-</v>
      </c>
      <c r="AE158" s="110">
        <v>15</v>
      </c>
      <c r="AF158" s="348" t="str">
        <f>IF(AC158&lt;&gt;"",IF(AC158&gt;AE158,IF(AC159&gt;AE159,"○",IF(AC160&gt;AE160,"○","×")),IF(AC159&gt;AE159,IF(AC160&gt;AE160,"○","×"),"×")),"")</f>
        <v>×</v>
      </c>
      <c r="AG158" s="395" t="s">
        <v>141</v>
      </c>
      <c r="AH158" s="396"/>
      <c r="AI158" s="396"/>
      <c r="AJ158" s="397"/>
      <c r="AK158" s="4"/>
      <c r="AL158" s="86"/>
      <c r="AM158" s="135"/>
      <c r="AN158" s="85"/>
      <c r="AO158" s="84"/>
      <c r="AP158" s="82"/>
      <c r="AQ158" s="83"/>
      <c r="AR158" s="83"/>
      <c r="AS158" s="82"/>
      <c r="BL158" s="138"/>
      <c r="BM158" s="138"/>
      <c r="BN158" s="138"/>
      <c r="BO158" s="138"/>
      <c r="BP158" s="138"/>
      <c r="BQ158" s="138"/>
      <c r="BR158" s="138"/>
    </row>
    <row r="159" spans="1:70" ht="10.95" customHeight="1" x14ac:dyDescent="0.15">
      <c r="B159" s="391"/>
      <c r="C159" s="149" t="s">
        <v>115</v>
      </c>
      <c r="D159" s="150" t="s">
        <v>98</v>
      </c>
      <c r="E159" s="424"/>
      <c r="F159" s="425"/>
      <c r="G159" s="425"/>
      <c r="H159" s="426"/>
      <c r="I159" s="39">
        <v>8</v>
      </c>
      <c r="J159" s="62" t="str">
        <f>IF(I159="","","-")</f>
        <v>-</v>
      </c>
      <c r="K159" s="109">
        <v>15</v>
      </c>
      <c r="L159" s="326"/>
      <c r="M159" s="39">
        <v>9</v>
      </c>
      <c r="N159" s="62" t="str">
        <f t="shared" si="30"/>
        <v>-</v>
      </c>
      <c r="O159" s="97">
        <v>15</v>
      </c>
      <c r="P159" s="326"/>
      <c r="Q159" s="39">
        <v>9</v>
      </c>
      <c r="R159" s="62" t="str">
        <f t="shared" si="31"/>
        <v>-</v>
      </c>
      <c r="S159" s="97">
        <v>15</v>
      </c>
      <c r="T159" s="326"/>
      <c r="U159" s="39">
        <v>15</v>
      </c>
      <c r="V159" s="62" t="str">
        <f t="shared" si="32"/>
        <v>-</v>
      </c>
      <c r="W159" s="97">
        <v>11</v>
      </c>
      <c r="X159" s="326"/>
      <c r="Y159" s="39">
        <v>8</v>
      </c>
      <c r="Z159" s="62" t="str">
        <f t="shared" si="33"/>
        <v>-</v>
      </c>
      <c r="AA159" s="97">
        <v>15</v>
      </c>
      <c r="AB159" s="326"/>
      <c r="AC159" s="39">
        <v>4</v>
      </c>
      <c r="AD159" s="62" t="str">
        <f t="shared" si="34"/>
        <v>-</v>
      </c>
      <c r="AE159" s="97">
        <v>15</v>
      </c>
      <c r="AF159" s="337"/>
      <c r="AG159" s="398"/>
      <c r="AH159" s="399"/>
      <c r="AI159" s="399"/>
      <c r="AJ159" s="400"/>
      <c r="AK159" s="4"/>
      <c r="AL159" s="86">
        <f>COUNTIF(E158:AF160,"○")</f>
        <v>0</v>
      </c>
      <c r="AM159" s="135">
        <f>COUNTIF(E158:AF160,"×")</f>
        <v>6</v>
      </c>
      <c r="AN159" s="85">
        <f>(IF((E158&gt;G158),1,0))+(IF((E159&gt;G159),1,0))+(IF((E160&gt;G160),1,0))+(IF((I158&gt;K158),1,0))+(IF((I159&gt;K159),1,0))+(IF((I160&gt;K160),1,0))+(IF((M158&gt;O158),1,0))+(IF((M159&gt;O159),1,0))+(IF((M160&gt;O160),1,0))+(IF((Q158&gt;S158),1,0))+(IF((Q159&gt;S159),1,0))+(IF((Q160&gt;S160),1,0))+(IF((U158&gt;W158),1,0))+(IF((U159&gt;W159),1,0))+(IF((U160&gt;W160),1,0))+(IF((Y158&gt;AA158),1,0))+(IF((Y159&gt;AA159),1,0))+(IF((Y160&gt;AA160),1,0))+(IF((AC158&gt;AE158),1,0))+(IF((AC159&gt;AE159),1,0))+(IF((AC160&gt;AE160),1,0))</f>
        <v>1</v>
      </c>
      <c r="AO159" s="84">
        <f>(IF((E158&lt;G158),1,0))+(IF((E159&lt;G159),1,0))+(IF((E160&lt;G160),1,0))+(IF((I158&lt;K158),1,0))+(IF((I159&lt;K159),1,0))+(IF((I160&lt;K160),1,0))+(IF((M158&lt;O158),1,0))+(IF((M159&lt;O159),1,0))+(IF((M160&lt;O160),1,0))+(IF((Q158&lt;S158),1,0))+(IF((Q159&lt;S159),1,0))+(IF((Q160&lt;S160),1,0))+(IF((U158&lt;W158),1,0))+(IF((U159&lt;W159),1,0))+(IF((U160&lt;W160),1,0))+(IF((Y158&lt;AA158),1,0))+(IF((Y159&lt;AA159),1,0))+(IF((Y160&lt;AA160),1,0))+(IF((AC158&lt;AE158),1,0))+(IF((AC159&lt;AE159),1,0))+(IF((AC160&lt;AE160),1,0))</f>
        <v>12</v>
      </c>
      <c r="AP159" s="82">
        <f>AN159-AO159</f>
        <v>-11</v>
      </c>
      <c r="AQ159" s="83">
        <f>SUM(E158:E160,I158:I160,M158:M160,Q158:Q160,U158:U160,Y158:Y160,AC158:AC160)</f>
        <v>115</v>
      </c>
      <c r="AR159" s="83">
        <f>SUM(G158:G160,K158:K160,O158:O160,S158:S160,W158:W160,AA158:AA160,AE158:AE160)</f>
        <v>191</v>
      </c>
      <c r="AS159" s="82">
        <f>AQ159-AR159</f>
        <v>-76</v>
      </c>
      <c r="BL159" s="138"/>
      <c r="BM159" s="138"/>
      <c r="BN159" s="138"/>
      <c r="BO159" s="138"/>
      <c r="BP159" s="138"/>
      <c r="BQ159" s="138"/>
      <c r="BR159" s="138"/>
    </row>
    <row r="160" spans="1:70" ht="10.95" customHeight="1" x14ac:dyDescent="0.15">
      <c r="B160" s="391"/>
      <c r="C160" s="152"/>
      <c r="D160" s="153"/>
      <c r="E160" s="427"/>
      <c r="F160" s="428"/>
      <c r="G160" s="428"/>
      <c r="H160" s="429"/>
      <c r="I160" s="108"/>
      <c r="J160" s="103" t="str">
        <f>IF(I160="","","-")</f>
        <v/>
      </c>
      <c r="K160" s="102"/>
      <c r="L160" s="327"/>
      <c r="M160" s="51"/>
      <c r="N160" s="103" t="str">
        <f t="shared" si="30"/>
        <v/>
      </c>
      <c r="O160" s="102"/>
      <c r="P160" s="327"/>
      <c r="Q160" s="51"/>
      <c r="R160" s="103" t="str">
        <f t="shared" si="31"/>
        <v/>
      </c>
      <c r="S160" s="102"/>
      <c r="T160" s="327"/>
      <c r="U160" s="51">
        <v>13</v>
      </c>
      <c r="V160" s="103" t="str">
        <f t="shared" si="32"/>
        <v>-</v>
      </c>
      <c r="W160" s="102">
        <v>15</v>
      </c>
      <c r="X160" s="327"/>
      <c r="Y160" s="51"/>
      <c r="Z160" s="103" t="str">
        <f t="shared" si="33"/>
        <v/>
      </c>
      <c r="AA160" s="102"/>
      <c r="AB160" s="327"/>
      <c r="AC160" s="51"/>
      <c r="AD160" s="103" t="str">
        <f t="shared" si="34"/>
        <v/>
      </c>
      <c r="AE160" s="102"/>
      <c r="AF160" s="443"/>
      <c r="AG160" s="121">
        <f>AL159</f>
        <v>0</v>
      </c>
      <c r="AH160" s="122" t="s">
        <v>9</v>
      </c>
      <c r="AI160" s="122">
        <f>AM159</f>
        <v>6</v>
      </c>
      <c r="AJ160" s="123" t="s">
        <v>6</v>
      </c>
      <c r="AK160" s="4"/>
      <c r="AL160" s="86"/>
      <c r="AM160" s="135"/>
      <c r="AN160" s="85"/>
      <c r="AO160" s="84"/>
      <c r="AP160" s="82"/>
      <c r="AQ160" s="83"/>
      <c r="AR160" s="83"/>
      <c r="AS160" s="82"/>
      <c r="BL160" s="138"/>
      <c r="BM160" s="138"/>
      <c r="BN160" s="138"/>
      <c r="BO160" s="138"/>
      <c r="BP160" s="138"/>
      <c r="BQ160" s="138"/>
      <c r="BR160" s="138"/>
    </row>
    <row r="161" spans="2:70" ht="10.95" customHeight="1" x14ac:dyDescent="0.15">
      <c r="B161" s="174"/>
      <c r="C161" s="149" t="s">
        <v>116</v>
      </c>
      <c r="D161" s="154" t="s">
        <v>98</v>
      </c>
      <c r="E161" s="107">
        <f>IF(K158="","",K158)</f>
        <v>15</v>
      </c>
      <c r="F161" s="62" t="str">
        <f t="shared" ref="F161:F178" si="35">IF(E161="","","-")</f>
        <v>-</v>
      </c>
      <c r="G161" s="87">
        <f>IF(I158="","",I158)</f>
        <v>13</v>
      </c>
      <c r="H161" s="406" t="str">
        <f>IF(L158="","",IF(L158="○","×",IF(L158="×","○")))</f>
        <v>○</v>
      </c>
      <c r="I161" s="412"/>
      <c r="J161" s="413"/>
      <c r="K161" s="413"/>
      <c r="L161" s="414"/>
      <c r="M161" s="106">
        <v>13</v>
      </c>
      <c r="N161" s="62" t="str">
        <f t="shared" si="30"/>
        <v>-</v>
      </c>
      <c r="O161" s="97">
        <v>15</v>
      </c>
      <c r="P161" s="325" t="str">
        <f>IF(M161&lt;&gt;"",IF(M161&gt;O161,IF(M162&gt;O162,"○",IF(M163&gt;O163,"○","×")),IF(M162&gt;O162,IF(M163&gt;O163,"○","×"),"×")),"")</f>
        <v>×</v>
      </c>
      <c r="Q161" s="41">
        <v>13</v>
      </c>
      <c r="R161" s="94" t="str">
        <f t="shared" si="31"/>
        <v>-</v>
      </c>
      <c r="S161" s="100">
        <v>15</v>
      </c>
      <c r="T161" s="325" t="str">
        <f>IF(Q161&lt;&gt;"",IF(Q161&gt;S161,IF(Q162&gt;S162,"○",IF(Q163&gt;S163,"○","×")),IF(Q162&gt;S162,IF(Q163&gt;S163,"○","×"),"×")),"")</f>
        <v>×</v>
      </c>
      <c r="U161" s="41">
        <v>15</v>
      </c>
      <c r="V161" s="94" t="str">
        <f t="shared" si="32"/>
        <v>-</v>
      </c>
      <c r="W161" s="100">
        <v>8</v>
      </c>
      <c r="X161" s="325" t="str">
        <f>IF(U161&lt;&gt;"",IF(U161&gt;W161,IF(U162&gt;W162,"○",IF(U163&gt;W163,"○","×")),IF(U162&gt;W162,IF(U163&gt;W163,"○","×"),"×")),"")</f>
        <v>○</v>
      </c>
      <c r="Y161" s="41">
        <v>13</v>
      </c>
      <c r="Z161" s="94" t="str">
        <f t="shared" si="33"/>
        <v>-</v>
      </c>
      <c r="AA161" s="100">
        <v>15</v>
      </c>
      <c r="AB161" s="325" t="str">
        <f>IF(Y161&lt;&gt;"",IF(Y161&gt;AA161,IF(Y162&gt;AA162,"○",IF(Y163&gt;AA163,"○","×")),IF(Y162&gt;AA162,IF(Y163&gt;AA163,"○","×"),"×")),"")</f>
        <v>×</v>
      </c>
      <c r="AC161" s="41">
        <v>8</v>
      </c>
      <c r="AD161" s="94" t="str">
        <f t="shared" si="34"/>
        <v>-</v>
      </c>
      <c r="AE161" s="100">
        <v>15</v>
      </c>
      <c r="AF161" s="336" t="str">
        <f>IF(AC161&lt;&gt;"",IF(AC161&gt;AE161,IF(AC162&gt;AE162,"○",IF(AC163&gt;AE163,"○","×")),IF(AC162&gt;AE162,IF(AC163&gt;AE163,"○","×"),"×")),"")</f>
        <v>×</v>
      </c>
      <c r="AG161" s="330" t="s">
        <v>138</v>
      </c>
      <c r="AH161" s="331"/>
      <c r="AI161" s="331"/>
      <c r="AJ161" s="332"/>
      <c r="AK161" s="4"/>
      <c r="AL161" s="99"/>
      <c r="AM161" s="136"/>
      <c r="AN161" s="92"/>
      <c r="AO161" s="91"/>
      <c r="AP161" s="90"/>
      <c r="AQ161" s="98"/>
      <c r="AR161" s="98"/>
      <c r="AS161" s="90"/>
      <c r="BL161" s="138"/>
      <c r="BM161" s="138"/>
      <c r="BN161" s="138"/>
      <c r="BO161" s="138"/>
      <c r="BP161" s="138"/>
      <c r="BQ161" s="138"/>
      <c r="BR161" s="138"/>
    </row>
    <row r="162" spans="2:70" ht="10.95" customHeight="1" x14ac:dyDescent="0.15">
      <c r="B162" s="391"/>
      <c r="C162" s="149" t="s">
        <v>117</v>
      </c>
      <c r="D162" s="150" t="s">
        <v>98</v>
      </c>
      <c r="E162" s="89">
        <f>IF(K159="","",K159)</f>
        <v>15</v>
      </c>
      <c r="F162" s="62" t="str">
        <f t="shared" si="35"/>
        <v>-</v>
      </c>
      <c r="G162" s="87">
        <f>IF(I159="","",I159)</f>
        <v>8</v>
      </c>
      <c r="H162" s="407" t="str">
        <f>IF(J159="","",J159)</f>
        <v>-</v>
      </c>
      <c r="I162" s="415"/>
      <c r="J162" s="416"/>
      <c r="K162" s="416"/>
      <c r="L162" s="417"/>
      <c r="M162" s="106">
        <v>13</v>
      </c>
      <c r="N162" s="62" t="str">
        <f t="shared" si="30"/>
        <v>-</v>
      </c>
      <c r="O162" s="97">
        <v>15</v>
      </c>
      <c r="P162" s="326"/>
      <c r="Q162" s="39">
        <v>7</v>
      </c>
      <c r="R162" s="62" t="str">
        <f t="shared" si="31"/>
        <v>-</v>
      </c>
      <c r="S162" s="97">
        <v>15</v>
      </c>
      <c r="T162" s="326"/>
      <c r="U162" s="39">
        <v>14</v>
      </c>
      <c r="V162" s="62" t="str">
        <f t="shared" si="32"/>
        <v>-</v>
      </c>
      <c r="W162" s="97">
        <v>16</v>
      </c>
      <c r="X162" s="326"/>
      <c r="Y162" s="39">
        <v>8</v>
      </c>
      <c r="Z162" s="62" t="str">
        <f t="shared" si="33"/>
        <v>-</v>
      </c>
      <c r="AA162" s="97">
        <v>15</v>
      </c>
      <c r="AB162" s="326"/>
      <c r="AC162" s="39">
        <v>8</v>
      </c>
      <c r="AD162" s="62" t="str">
        <f t="shared" si="34"/>
        <v>-</v>
      </c>
      <c r="AE162" s="97">
        <v>15</v>
      </c>
      <c r="AF162" s="337"/>
      <c r="AG162" s="333"/>
      <c r="AH162" s="334"/>
      <c r="AI162" s="334"/>
      <c r="AJ162" s="335"/>
      <c r="AK162" s="4"/>
      <c r="AL162" s="86">
        <f>COUNTIF(E161:AF163,"○")</f>
        <v>2</v>
      </c>
      <c r="AM162" s="135">
        <f>COUNTIF(E161:AF163,"×")</f>
        <v>4</v>
      </c>
      <c r="AN162" s="85">
        <f>(IF((E161&gt;G161),1,0))+(IF((E162&gt;G162),1,0))+(IF((E163&gt;G163),1,0))+(IF((I161&gt;K161),1,0))+(IF((I162&gt;K162),1,0))+(IF((I163&gt;K163),1,0))+(IF((M161&gt;O161),1,0))+(IF((M162&gt;O162),1,0))+(IF((M163&gt;O163),1,0))+(IF((Q161&gt;S161),1,0))+(IF((Q162&gt;S162),1,0))+(IF((Q163&gt;S163),1,0))+(IF((U161&gt;W161),1,0))+(IF((U162&gt;W162),1,0))+(IF((U163&gt;W163),1,0))+(IF((Y161&gt;AA161),1,0))+(IF((Y162&gt;AA162),1,0))+(IF((Y163&gt;AA163),1,0))+(IF((AC161&gt;AE161),1,0))+(IF((AC162&gt;AE162),1,0))+(IF((AC163&gt;AE163),1,0))</f>
        <v>4</v>
      </c>
      <c r="AO162" s="84">
        <f>(IF((E161&lt;G161),1,0))+(IF((E162&lt;G162),1,0))+(IF((E163&lt;G163),1,0))+(IF((I161&lt;K161),1,0))+(IF((I162&lt;K162),1,0))+(IF((I163&lt;K163),1,0))+(IF((M161&lt;O161),1,0))+(IF((M162&lt;O162),1,0))+(IF((M163&lt;O163),1,0))+(IF((Q161&lt;S161),1,0))+(IF((Q162&lt;S162),1,0))+(IF((Q163&lt;S163),1,0))+(IF((U161&lt;W161),1,0))+(IF((U162&lt;W162),1,0))+(IF((U163&lt;W163),1,0))+(IF((Y161&lt;AA161),1,0))+(IF((Y162&lt;AA162),1,0))+(IF((Y163&lt;AA163),1,0))+(IF((AC161&lt;AE161),1,0))+(IF((AC162&lt;AE162),1,0))+(IF((AC163&lt;AE163),1,0))</f>
        <v>9</v>
      </c>
      <c r="AP162" s="82">
        <f>AN162-AO162</f>
        <v>-5</v>
      </c>
      <c r="AQ162" s="83">
        <f>SUM(E161:E163,I161:I163,M161:M163,Q161:Q163,U161:U163,Y161:Y163,AC161:AC163)</f>
        <v>159</v>
      </c>
      <c r="AR162" s="83">
        <f>SUM(G161:G163,K161:K163,O161:O163,S161:S163,W161:W163,AA161:AA163,AE161:AE163)</f>
        <v>179</v>
      </c>
      <c r="AS162" s="82">
        <f>AQ162-AR162</f>
        <v>-20</v>
      </c>
      <c r="BL162" s="138"/>
      <c r="BM162" s="138"/>
      <c r="BN162" s="138"/>
      <c r="BO162" s="138"/>
      <c r="BP162" s="138"/>
      <c r="BQ162" s="138"/>
      <c r="BR162" s="138"/>
    </row>
    <row r="163" spans="2:70" ht="10.95" customHeight="1" x14ac:dyDescent="0.15">
      <c r="B163" s="391"/>
      <c r="C163" s="152"/>
      <c r="D163" s="155"/>
      <c r="E163" s="101" t="str">
        <f>IF(K160="","",K160)</f>
        <v/>
      </c>
      <c r="F163" s="62" t="str">
        <f t="shared" si="35"/>
        <v/>
      </c>
      <c r="G163" s="72" t="str">
        <f>IF(I160="","",I160)</f>
        <v/>
      </c>
      <c r="H163" s="408" t="str">
        <f>IF(J160="","",J160)</f>
        <v/>
      </c>
      <c r="I163" s="418"/>
      <c r="J163" s="419"/>
      <c r="K163" s="419"/>
      <c r="L163" s="420"/>
      <c r="M163" s="105"/>
      <c r="N163" s="62" t="str">
        <f t="shared" si="30"/>
        <v/>
      </c>
      <c r="O163" s="104"/>
      <c r="P163" s="327"/>
      <c r="Q163" s="51"/>
      <c r="R163" s="103" t="str">
        <f t="shared" si="31"/>
        <v/>
      </c>
      <c r="S163" s="102"/>
      <c r="T163" s="327"/>
      <c r="U163" s="51">
        <v>17</v>
      </c>
      <c r="V163" s="103" t="str">
        <f t="shared" si="32"/>
        <v>-</v>
      </c>
      <c r="W163" s="102">
        <v>14</v>
      </c>
      <c r="X163" s="327"/>
      <c r="Y163" s="51"/>
      <c r="Z163" s="103" t="str">
        <f t="shared" si="33"/>
        <v/>
      </c>
      <c r="AA163" s="102"/>
      <c r="AB163" s="327"/>
      <c r="AC163" s="51"/>
      <c r="AD163" s="103" t="str">
        <f t="shared" si="34"/>
        <v/>
      </c>
      <c r="AE163" s="102"/>
      <c r="AF163" s="349"/>
      <c r="AG163" s="121">
        <f>AL162</f>
        <v>2</v>
      </c>
      <c r="AH163" s="122" t="s">
        <v>9</v>
      </c>
      <c r="AI163" s="122">
        <f>AM162</f>
        <v>4</v>
      </c>
      <c r="AJ163" s="123" t="s">
        <v>6</v>
      </c>
      <c r="AK163" s="4"/>
      <c r="AL163" s="77"/>
      <c r="AM163" s="137"/>
      <c r="AN163" s="76"/>
      <c r="AO163" s="75"/>
      <c r="AP163" s="73"/>
      <c r="AQ163" s="74"/>
      <c r="AR163" s="74"/>
      <c r="AS163" s="73"/>
      <c r="BL163" s="138"/>
      <c r="BM163" s="138"/>
      <c r="BN163" s="138"/>
      <c r="BO163" s="138"/>
      <c r="BP163" s="138"/>
      <c r="BQ163" s="138"/>
      <c r="BR163" s="138"/>
    </row>
    <row r="164" spans="2:70" ht="10.95" customHeight="1" x14ac:dyDescent="0.15">
      <c r="B164" s="174"/>
      <c r="C164" s="156" t="s">
        <v>118</v>
      </c>
      <c r="D164" s="150" t="s">
        <v>98</v>
      </c>
      <c r="E164" s="89">
        <f>IF(O158="","",O158)</f>
        <v>15</v>
      </c>
      <c r="F164" s="94" t="str">
        <f t="shared" si="35"/>
        <v>-</v>
      </c>
      <c r="G164" s="87">
        <f>IF(M158="","",M158)</f>
        <v>10</v>
      </c>
      <c r="H164" s="406" t="str">
        <f>IF(P158="","",IF(P158="○","×",IF(P158="×","○")))</f>
        <v>○</v>
      </c>
      <c r="I164" s="88">
        <f>IF(O161="","",O161)</f>
        <v>15</v>
      </c>
      <c r="J164" s="62" t="str">
        <f t="shared" ref="J164:J178" si="36">IF(I164="","","-")</f>
        <v>-</v>
      </c>
      <c r="K164" s="87">
        <f>IF(M161="","",M161)</f>
        <v>13</v>
      </c>
      <c r="L164" s="406" t="str">
        <f>IF(P161="","",IF(P161="○","×",IF(P161="×","○")))</f>
        <v>○</v>
      </c>
      <c r="M164" s="412"/>
      <c r="N164" s="413"/>
      <c r="O164" s="413"/>
      <c r="P164" s="414"/>
      <c r="Q164" s="39">
        <v>4</v>
      </c>
      <c r="R164" s="62" t="str">
        <f t="shared" si="31"/>
        <v>-</v>
      </c>
      <c r="S164" s="97">
        <v>15</v>
      </c>
      <c r="T164" s="326" t="str">
        <f>IF(Q164&lt;&gt;"",IF(Q164&gt;S164,IF(Q165&gt;S165,"○",IF(Q166&gt;S166,"○","×")),IF(Q165&gt;S165,IF(Q166&gt;S166,"○","×"),"×")),"")</f>
        <v>×</v>
      </c>
      <c r="U164" s="39">
        <v>15</v>
      </c>
      <c r="V164" s="62" t="str">
        <f t="shared" si="32"/>
        <v>-</v>
      </c>
      <c r="W164" s="97">
        <v>12</v>
      </c>
      <c r="X164" s="326" t="str">
        <f>IF(U164&lt;&gt;"",IF(U164&gt;W164,IF(U165&gt;W165,"○",IF(U166&gt;W166,"○","×")),IF(U165&gt;W165,IF(U166&gt;W166,"○","×"),"×")),"")</f>
        <v>○</v>
      </c>
      <c r="Y164" s="39">
        <v>7</v>
      </c>
      <c r="Z164" s="62" t="str">
        <f t="shared" si="33"/>
        <v>-</v>
      </c>
      <c r="AA164" s="97">
        <v>15</v>
      </c>
      <c r="AB164" s="326" t="str">
        <f>IF(Y164&lt;&gt;"",IF(Y164&gt;AA164,IF(Y165&gt;AA165,"○",IF(Y166&gt;AA166,"○","×")),IF(Y165&gt;AA165,IF(Y166&gt;AA166,"○","×"),"×")),"")</f>
        <v>×</v>
      </c>
      <c r="AC164" s="39">
        <v>2</v>
      </c>
      <c r="AD164" s="62" t="str">
        <f t="shared" si="34"/>
        <v>-</v>
      </c>
      <c r="AE164" s="97">
        <v>15</v>
      </c>
      <c r="AF164" s="336" t="str">
        <f>IF(AC164&lt;&gt;"",IF(AC164&gt;AE164,IF(AC165&gt;AE165,"○",IF(AC166&gt;AE166,"○","×")),IF(AC165&gt;AE165,IF(AC166&gt;AE166,"○","×"),"×")),"")</f>
        <v>×</v>
      </c>
      <c r="AG164" s="330" t="s">
        <v>140</v>
      </c>
      <c r="AH164" s="331"/>
      <c r="AI164" s="331"/>
      <c r="AJ164" s="332"/>
      <c r="AK164" s="4"/>
      <c r="AL164" s="86"/>
      <c r="AM164" s="135"/>
      <c r="AN164" s="85"/>
      <c r="AO164" s="84"/>
      <c r="AP164" s="82"/>
      <c r="AQ164" s="83"/>
      <c r="AR164" s="83"/>
      <c r="AS164" s="82"/>
      <c r="BL164" s="138"/>
      <c r="BM164" s="138"/>
      <c r="BN164" s="138"/>
      <c r="BO164" s="138"/>
      <c r="BP164" s="138"/>
      <c r="BQ164" s="138"/>
      <c r="BR164" s="138"/>
    </row>
    <row r="165" spans="2:70" ht="10.95" customHeight="1" x14ac:dyDescent="0.15">
      <c r="B165" s="391"/>
      <c r="C165" s="156" t="s">
        <v>119</v>
      </c>
      <c r="D165" s="150" t="s">
        <v>98</v>
      </c>
      <c r="E165" s="89">
        <f>IF(O159="","",O159)</f>
        <v>15</v>
      </c>
      <c r="F165" s="62" t="str">
        <f t="shared" si="35"/>
        <v>-</v>
      </c>
      <c r="G165" s="87">
        <f>IF(M159="","",M159)</f>
        <v>9</v>
      </c>
      <c r="H165" s="407" t="str">
        <f>IF(J162="","",J162)</f>
        <v/>
      </c>
      <c r="I165" s="88">
        <f>IF(O162="","",O162)</f>
        <v>15</v>
      </c>
      <c r="J165" s="62" t="str">
        <f t="shared" si="36"/>
        <v>-</v>
      </c>
      <c r="K165" s="87">
        <f>IF(M162="","",M162)</f>
        <v>13</v>
      </c>
      <c r="L165" s="407" t="str">
        <f>IF(N162="","",N162)</f>
        <v>-</v>
      </c>
      <c r="M165" s="415"/>
      <c r="N165" s="416"/>
      <c r="O165" s="416"/>
      <c r="P165" s="417"/>
      <c r="Q165" s="39">
        <v>9</v>
      </c>
      <c r="R165" s="62" t="str">
        <f t="shared" si="31"/>
        <v>-</v>
      </c>
      <c r="S165" s="97">
        <v>15</v>
      </c>
      <c r="T165" s="326"/>
      <c r="U165" s="39">
        <v>15</v>
      </c>
      <c r="V165" s="62" t="str">
        <f t="shared" si="32"/>
        <v>-</v>
      </c>
      <c r="W165" s="97">
        <v>11</v>
      </c>
      <c r="X165" s="326"/>
      <c r="Y165" s="39">
        <v>6</v>
      </c>
      <c r="Z165" s="62" t="str">
        <f t="shared" si="33"/>
        <v>-</v>
      </c>
      <c r="AA165" s="97">
        <v>15</v>
      </c>
      <c r="AB165" s="326"/>
      <c r="AC165" s="39">
        <v>4</v>
      </c>
      <c r="AD165" s="62" t="str">
        <f t="shared" si="34"/>
        <v>-</v>
      </c>
      <c r="AE165" s="97">
        <v>15</v>
      </c>
      <c r="AF165" s="337"/>
      <c r="AG165" s="333"/>
      <c r="AH165" s="334"/>
      <c r="AI165" s="334"/>
      <c r="AJ165" s="335"/>
      <c r="AK165" s="4"/>
      <c r="AL165" s="86">
        <f>COUNTIF(E164:AF166,"○")</f>
        <v>3</v>
      </c>
      <c r="AM165" s="135">
        <f>COUNTIF(E164:AF166,"×")</f>
        <v>3</v>
      </c>
      <c r="AN165" s="85">
        <f>(IF((E164&gt;G164),1,0))+(IF((E165&gt;G165),1,0))+(IF((E166&gt;G166),1,0))+(IF((I164&gt;K164),1,0))+(IF((I165&gt;K165),1,0))+(IF((I166&gt;K166),1,0))+(IF((M164&gt;O164),1,0))+(IF((M165&gt;O165),1,0))+(IF((M166&gt;O166),1,0))+(IF((Q164&gt;S164),1,0))+(IF((Q165&gt;S165),1,0))+(IF((Q166&gt;S166),1,0))+(IF((U164&gt;W164),1,0))+(IF((U165&gt;W165),1,0))+(IF((U166&gt;W166),1,0))+(IF((Y164&gt;AA164),1,0))+(IF((Y165&gt;AA165),1,0))+(IF((Y166&gt;AA166),1,0))+(IF((AC164&gt;AE164),1,0))+(IF((AC165&gt;AE165),1,0))+(IF((AC166&gt;AE166),1,0))</f>
        <v>6</v>
      </c>
      <c r="AO165" s="84">
        <f>(IF((E164&lt;G164),1,0))+(IF((E165&lt;G165),1,0))+(IF((E166&lt;G166),1,0))+(IF((I164&lt;K164),1,0))+(IF((I165&lt;K165),1,0))+(IF((I166&lt;K166),1,0))+(IF((M164&lt;O164),1,0))+(IF((M165&lt;O165),1,0))+(IF((M166&lt;O166),1,0))+(IF((Q164&lt;S164),1,0))+(IF((Q165&lt;S165),1,0))+(IF((Q166&lt;S166),1,0))+(IF((U164&lt;W164),1,0))+(IF((U165&lt;W165),1,0))+(IF((U166&lt;W166),1,0))+(IF((Y164&lt;AA164),1,0))+(IF((Y165&lt;AA165),1,0))+(IF((Y166&lt;AA166),1,0))+(IF((AC164&lt;AE164),1,0))+(IF((AC165&lt;AE165),1,0))+(IF((AC166&lt;AE166),1,0))</f>
        <v>6</v>
      </c>
      <c r="AP165" s="82">
        <f>AN165-AO165</f>
        <v>0</v>
      </c>
      <c r="AQ165" s="83">
        <f>SUM(E164:E166,I164:I166,M164:M166,Q164:Q166,U164:U166,Y164:Y166,AC164:AC166)</f>
        <v>122</v>
      </c>
      <c r="AR165" s="83">
        <f>SUM(G164:G166,K164:K166,O164:O166,S164:S166,W164:W166,AA164:AA166,AE164:AE166)</f>
        <v>158</v>
      </c>
      <c r="AS165" s="82">
        <f>AQ165-AR165</f>
        <v>-36</v>
      </c>
      <c r="BL165" s="138"/>
      <c r="BM165" s="138"/>
      <c r="BN165" s="138"/>
      <c r="BO165" s="138"/>
      <c r="BP165" s="138"/>
      <c r="BQ165" s="138"/>
      <c r="BR165" s="138"/>
    </row>
    <row r="166" spans="2:70" ht="10.95" customHeight="1" thickBot="1" x14ac:dyDescent="0.2">
      <c r="B166" s="391"/>
      <c r="C166" s="152"/>
      <c r="D166" s="153"/>
      <c r="E166" s="89" t="str">
        <f>IF(O160="","",O160)</f>
        <v/>
      </c>
      <c r="F166" s="62" t="str">
        <f t="shared" si="35"/>
        <v/>
      </c>
      <c r="G166" s="87" t="str">
        <f>IF(M160="","",M160)</f>
        <v/>
      </c>
      <c r="H166" s="407" t="str">
        <f>IF(J163="","",J163)</f>
        <v/>
      </c>
      <c r="I166" s="88" t="str">
        <f>IF(O163="","",O163)</f>
        <v/>
      </c>
      <c r="J166" s="62" t="str">
        <f t="shared" si="36"/>
        <v/>
      </c>
      <c r="K166" s="87" t="str">
        <f>IF(M163="","",M163)</f>
        <v/>
      </c>
      <c r="L166" s="407" t="str">
        <f>IF(N163="","",N163)</f>
        <v/>
      </c>
      <c r="M166" s="415"/>
      <c r="N166" s="416"/>
      <c r="O166" s="416"/>
      <c r="P166" s="417"/>
      <c r="Q166" s="39"/>
      <c r="R166" s="62" t="str">
        <f t="shared" si="31"/>
        <v/>
      </c>
      <c r="S166" s="97"/>
      <c r="T166" s="327"/>
      <c r="U166" s="39"/>
      <c r="V166" s="62" t="str">
        <f t="shared" si="32"/>
        <v/>
      </c>
      <c r="W166" s="97"/>
      <c r="X166" s="446"/>
      <c r="Y166" s="39"/>
      <c r="Z166" s="62" t="str">
        <f t="shared" si="33"/>
        <v/>
      </c>
      <c r="AA166" s="97"/>
      <c r="AB166" s="326"/>
      <c r="AC166" s="39"/>
      <c r="AD166" s="62" t="str">
        <f t="shared" si="34"/>
        <v/>
      </c>
      <c r="AE166" s="97"/>
      <c r="AF166" s="349"/>
      <c r="AG166" s="121">
        <f>AL165</f>
        <v>3</v>
      </c>
      <c r="AH166" s="122" t="s">
        <v>9</v>
      </c>
      <c r="AI166" s="122">
        <f>AM165</f>
        <v>3</v>
      </c>
      <c r="AJ166" s="123" t="s">
        <v>6</v>
      </c>
      <c r="AK166" s="4"/>
      <c r="AL166" s="86"/>
      <c r="AM166" s="135"/>
      <c r="AN166" s="85"/>
      <c r="AO166" s="84"/>
      <c r="AP166" s="82"/>
      <c r="AQ166" s="83"/>
      <c r="AR166" s="83"/>
      <c r="AS166" s="82"/>
      <c r="BL166" s="138"/>
      <c r="BM166" s="138"/>
      <c r="BN166" s="138"/>
      <c r="BO166" s="138"/>
      <c r="BP166" s="138"/>
      <c r="BQ166" s="138"/>
      <c r="BR166" s="138"/>
    </row>
    <row r="167" spans="2:70" ht="10.95" customHeight="1" x14ac:dyDescent="0.15">
      <c r="B167" s="174"/>
      <c r="C167" s="149" t="s">
        <v>120</v>
      </c>
      <c r="D167" s="154" t="s">
        <v>98</v>
      </c>
      <c r="E167" s="96">
        <f>IF(S158="","",S158)</f>
        <v>15</v>
      </c>
      <c r="F167" s="94" t="str">
        <f t="shared" si="35"/>
        <v>-</v>
      </c>
      <c r="G167" s="93">
        <f>IF(Q158="","",Q158)</f>
        <v>7</v>
      </c>
      <c r="H167" s="430" t="str">
        <f>IF(T158="","",IF(T158="○","×",IF(T158="×","○")))</f>
        <v>○</v>
      </c>
      <c r="I167" s="95">
        <f>IF(S161="","",S161)</f>
        <v>15</v>
      </c>
      <c r="J167" s="94" t="str">
        <f t="shared" si="36"/>
        <v>-</v>
      </c>
      <c r="K167" s="93">
        <f>IF(Q161="","",Q161)</f>
        <v>13</v>
      </c>
      <c r="L167" s="406" t="str">
        <f>IF(T161="","",IF(T161="○","×",IF(T161="×","○")))</f>
        <v>○</v>
      </c>
      <c r="M167" s="93">
        <f>IF(S164="","",S164)</f>
        <v>15</v>
      </c>
      <c r="N167" s="94" t="str">
        <f t="shared" ref="N167:N178" si="37">IF(M167="","","-")</f>
        <v>-</v>
      </c>
      <c r="O167" s="93">
        <f>IF(Q164="","",Q164)</f>
        <v>4</v>
      </c>
      <c r="P167" s="406" t="str">
        <f>IF(T164="","",IF(T164="○","×",IF(T164="×","○")))</f>
        <v>○</v>
      </c>
      <c r="Q167" s="412"/>
      <c r="R167" s="413"/>
      <c r="S167" s="413"/>
      <c r="T167" s="414"/>
      <c r="U167" s="41">
        <v>15</v>
      </c>
      <c r="V167" s="94" t="str">
        <f t="shared" si="32"/>
        <v>-</v>
      </c>
      <c r="W167" s="100">
        <v>6</v>
      </c>
      <c r="X167" s="347" t="str">
        <f>IF(U167&lt;&gt;"",IF(U167&gt;W167,IF(U168&gt;W168,"○",IF(U169&gt;W169,"○","×")),IF(U168&gt;W168,IF(U169&gt;W169,"○","×"),"×")),"")</f>
        <v>○</v>
      </c>
      <c r="Y167" s="41">
        <v>15</v>
      </c>
      <c r="Z167" s="94" t="str">
        <f t="shared" si="33"/>
        <v>-</v>
      </c>
      <c r="AA167" s="100">
        <v>8</v>
      </c>
      <c r="AB167" s="325" t="str">
        <f>IF(Y167&lt;&gt;"",IF(Y167&gt;AA167,IF(Y168&gt;AA168,"○",IF(Y169&gt;AA169,"○","×")),IF(Y168&gt;AA168,IF(Y169&gt;AA169,"○","×"),"×")),"")</f>
        <v>○</v>
      </c>
      <c r="AC167" s="41">
        <v>9</v>
      </c>
      <c r="AD167" s="94" t="str">
        <f t="shared" si="34"/>
        <v>-</v>
      </c>
      <c r="AE167" s="100">
        <v>15</v>
      </c>
      <c r="AF167" s="336" t="str">
        <f>IF(AC167&lt;&gt;"",IF(AC167&gt;AE167,IF(AC168&gt;AE168,"○",IF(AC169&gt;AE169,"○","×")),IF(AC168&gt;AE168,IF(AC169&gt;AE169,"○","×"),"×")),"")</f>
        <v>×</v>
      </c>
      <c r="AG167" s="330" t="s">
        <v>133</v>
      </c>
      <c r="AH167" s="331"/>
      <c r="AI167" s="331"/>
      <c r="AJ167" s="332"/>
      <c r="AK167" s="4"/>
      <c r="AL167" s="99"/>
      <c r="AM167" s="136"/>
      <c r="AN167" s="92"/>
      <c r="AO167" s="91"/>
      <c r="AP167" s="90"/>
      <c r="AQ167" s="98"/>
      <c r="AR167" s="98"/>
      <c r="AS167" s="90"/>
      <c r="BL167" s="138"/>
      <c r="BM167" s="138"/>
      <c r="BN167" s="138"/>
      <c r="BO167" s="138"/>
      <c r="BP167" s="138"/>
      <c r="BQ167" s="138"/>
      <c r="BR167" s="138"/>
    </row>
    <row r="168" spans="2:70" ht="10.95" customHeight="1" x14ac:dyDescent="0.15">
      <c r="B168" s="391"/>
      <c r="C168" s="149" t="s">
        <v>121</v>
      </c>
      <c r="D168" s="150" t="s">
        <v>98</v>
      </c>
      <c r="E168" s="89">
        <f>IF(S159="","",S159)</f>
        <v>15</v>
      </c>
      <c r="F168" s="62" t="str">
        <f t="shared" si="35"/>
        <v>-</v>
      </c>
      <c r="G168" s="87">
        <f>IF(Q159="","",Q159)</f>
        <v>9</v>
      </c>
      <c r="H168" s="431" t="str">
        <f>IF(J165="","",J165)</f>
        <v>-</v>
      </c>
      <c r="I168" s="88">
        <f>IF(S162="","",S162)</f>
        <v>15</v>
      </c>
      <c r="J168" s="62" t="str">
        <f t="shared" si="36"/>
        <v>-</v>
      </c>
      <c r="K168" s="87">
        <f>IF(Q162="","",Q162)</f>
        <v>7</v>
      </c>
      <c r="L168" s="407" t="str">
        <f>IF(N165="","",N165)</f>
        <v/>
      </c>
      <c r="M168" s="87">
        <f>IF(S165="","",S165)</f>
        <v>15</v>
      </c>
      <c r="N168" s="62" t="str">
        <f t="shared" si="37"/>
        <v>-</v>
      </c>
      <c r="O168" s="87">
        <f>IF(Q165="","",Q165)</f>
        <v>9</v>
      </c>
      <c r="P168" s="407" t="str">
        <f>IF(R165="","",R165)</f>
        <v>-</v>
      </c>
      <c r="Q168" s="415"/>
      <c r="R168" s="416"/>
      <c r="S168" s="416"/>
      <c r="T168" s="417"/>
      <c r="U168" s="39">
        <v>15</v>
      </c>
      <c r="V168" s="62" t="str">
        <f t="shared" si="32"/>
        <v>-</v>
      </c>
      <c r="W168" s="97">
        <v>6</v>
      </c>
      <c r="X168" s="326"/>
      <c r="Y168" s="39">
        <v>8</v>
      </c>
      <c r="Z168" s="62" t="str">
        <f t="shared" si="33"/>
        <v>-</v>
      </c>
      <c r="AA168" s="97">
        <v>15</v>
      </c>
      <c r="AB168" s="326"/>
      <c r="AC168" s="39">
        <v>6</v>
      </c>
      <c r="AD168" s="62" t="str">
        <f t="shared" si="34"/>
        <v>-</v>
      </c>
      <c r="AE168" s="97">
        <v>15</v>
      </c>
      <c r="AF168" s="337"/>
      <c r="AG168" s="333"/>
      <c r="AH168" s="334"/>
      <c r="AI168" s="334"/>
      <c r="AJ168" s="335"/>
      <c r="AK168" s="4"/>
      <c r="AL168" s="86">
        <f>COUNTIF(E167:AF169,"○")</f>
        <v>5</v>
      </c>
      <c r="AM168" s="135">
        <f>COUNTIF(E167:AF169,"×")</f>
        <v>1</v>
      </c>
      <c r="AN168" s="85">
        <f>(IF((E167&gt;G167),1,0))+(IF((E168&gt;G168),1,0))+(IF((E169&gt;G169),1,0))+(IF((I167&gt;K167),1,0))+(IF((I168&gt;K168),1,0))+(IF((I169&gt;K169),1,0))+(IF((M167&gt;O167),1,0))+(IF((M168&gt;O168),1,0))+(IF((M169&gt;O169),1,0))+(IF((Q167&gt;S167),1,0))+(IF((Q168&gt;S168),1,0))+(IF((Q169&gt;S169),1,0))+(IF((U167&gt;W167),1,0))+(IF((U168&gt;W168),1,0))+(IF((U169&gt;W169),1,0))+(IF((Y167&gt;AA167),1,0))+(IF((Y168&gt;AA168),1,0))+(IF((Y169&gt;AA169),1,0))+(IF((AC167&gt;AE167),1,0))+(IF((AC168&gt;AE168),1,0))+(IF((AC169&gt;AE169),1,0))</f>
        <v>10</v>
      </c>
      <c r="AO168" s="84">
        <f>(IF((E167&lt;G167),1,0))+(IF((E168&lt;G168),1,0))+(IF((E169&lt;G169),1,0))+(IF((I167&lt;K167),1,0))+(IF((I168&lt;K168),1,0))+(IF((I169&lt;K169),1,0))+(IF((M167&lt;O167),1,0))+(IF((M168&lt;O168),1,0))+(IF((M169&lt;O169),1,0))+(IF((Q167&lt;S167),1,0))+(IF((Q168&lt;S168),1,0))+(IF((Q169&lt;S169),1,0))+(IF((U167&lt;W167),1,0))+(IF((U168&lt;W168),1,0))+(IF((U169&lt;W169),1,0))+(IF((Y167&lt;AA167),1,0))+(IF((Y168&lt;AA168),1,0))+(IF((Y169&lt;AA169),1,0))+(IF((AC167&lt;AE167),1,0))+(IF((AC168&lt;AE168),1,0))+(IF((AC169&lt;AE169),1,0))</f>
        <v>3</v>
      </c>
      <c r="AP168" s="82">
        <f>AN168-AO168</f>
        <v>7</v>
      </c>
      <c r="AQ168" s="83">
        <f>SUM(E167:E169,I167:I169,M167:M169,Q167:Q169,U167:U169,Y167:Y169,AC167:AC169)</f>
        <v>173</v>
      </c>
      <c r="AR168" s="83">
        <f>SUM(G167:G169,K167:K169,O167:O169,S167:S169,W167:W169,AA167:AA169,AE167:AE169)</f>
        <v>121</v>
      </c>
      <c r="AS168" s="82">
        <f>AQ168-AR168</f>
        <v>52</v>
      </c>
      <c r="BL168" s="138"/>
      <c r="BM168" s="138"/>
      <c r="BN168" s="138"/>
      <c r="BO168" s="138"/>
      <c r="BP168" s="138"/>
      <c r="BQ168" s="138"/>
      <c r="BR168" s="138"/>
    </row>
    <row r="169" spans="2:70" ht="10.95" customHeight="1" x14ac:dyDescent="0.15">
      <c r="B169" s="391"/>
      <c r="C169" s="156"/>
      <c r="D169" s="153"/>
      <c r="E169" s="89" t="str">
        <f>IF(S160="","",S160)</f>
        <v/>
      </c>
      <c r="F169" s="62" t="str">
        <f t="shared" si="35"/>
        <v/>
      </c>
      <c r="G169" s="87" t="str">
        <f>IF(Q160="","",Q160)</f>
        <v/>
      </c>
      <c r="H169" s="431" t="str">
        <f>IF(J166="","",J166)</f>
        <v/>
      </c>
      <c r="I169" s="88" t="str">
        <f>IF(S163="","",S163)</f>
        <v/>
      </c>
      <c r="J169" s="62" t="str">
        <f t="shared" si="36"/>
        <v/>
      </c>
      <c r="K169" s="87" t="str">
        <f>IF(Q163="","",Q163)</f>
        <v/>
      </c>
      <c r="L169" s="407" t="str">
        <f>IF(N166="","",N166)</f>
        <v/>
      </c>
      <c r="M169" s="87" t="str">
        <f>IF(S166="","",S166)</f>
        <v/>
      </c>
      <c r="N169" s="62" t="str">
        <f t="shared" si="37"/>
        <v/>
      </c>
      <c r="O169" s="87" t="str">
        <f>IF(Q166="","",Q166)</f>
        <v/>
      </c>
      <c r="P169" s="407" t="str">
        <f>IF(R166="","",R166)</f>
        <v/>
      </c>
      <c r="Q169" s="415"/>
      <c r="R169" s="416"/>
      <c r="S169" s="416"/>
      <c r="T169" s="417"/>
      <c r="U169" s="39"/>
      <c r="V169" s="62" t="str">
        <f t="shared" si="32"/>
        <v/>
      </c>
      <c r="W169" s="97"/>
      <c r="X169" s="327"/>
      <c r="Y169" s="39">
        <v>15</v>
      </c>
      <c r="Z169" s="62" t="str">
        <f t="shared" si="33"/>
        <v>-</v>
      </c>
      <c r="AA169" s="97">
        <v>7</v>
      </c>
      <c r="AB169" s="327"/>
      <c r="AC169" s="39"/>
      <c r="AD169" s="62" t="str">
        <f t="shared" si="34"/>
        <v/>
      </c>
      <c r="AE169" s="97"/>
      <c r="AF169" s="349"/>
      <c r="AG169" s="121">
        <f>AL168</f>
        <v>5</v>
      </c>
      <c r="AH169" s="122" t="s">
        <v>9</v>
      </c>
      <c r="AI169" s="122">
        <f>AM168</f>
        <v>1</v>
      </c>
      <c r="AJ169" s="123" t="s">
        <v>6</v>
      </c>
      <c r="AK169" s="4"/>
      <c r="AL169" s="77"/>
      <c r="AM169" s="137"/>
      <c r="AN169" s="76"/>
      <c r="AO169" s="75"/>
      <c r="AP169" s="73"/>
      <c r="AQ169" s="74"/>
      <c r="AR169" s="74"/>
      <c r="AS169" s="73"/>
      <c r="BL169" s="138"/>
      <c r="BM169" s="138"/>
      <c r="BN169" s="138"/>
      <c r="BO169" s="138"/>
      <c r="BP169" s="138"/>
      <c r="BQ169" s="138"/>
      <c r="BR169" s="138"/>
    </row>
    <row r="170" spans="2:70" ht="10.95" customHeight="1" x14ac:dyDescent="0.15">
      <c r="B170" s="174"/>
      <c r="C170" s="157" t="s">
        <v>101</v>
      </c>
      <c r="D170" s="154" t="s">
        <v>98</v>
      </c>
      <c r="E170" s="96">
        <f>IF(W158="","",W158)</f>
        <v>15</v>
      </c>
      <c r="F170" s="94" t="str">
        <f t="shared" si="35"/>
        <v>-</v>
      </c>
      <c r="G170" s="93">
        <f>IF(U158="","",U158)</f>
        <v>8</v>
      </c>
      <c r="H170" s="430" t="str">
        <f>IF(X158="","",IF(X158="○","×",IF(X158="×","○")))</f>
        <v>○</v>
      </c>
      <c r="I170" s="95">
        <f>IF(W161="","",W161)</f>
        <v>8</v>
      </c>
      <c r="J170" s="94" t="str">
        <f t="shared" si="36"/>
        <v>-</v>
      </c>
      <c r="K170" s="93">
        <f>IF(U161="","",U161)</f>
        <v>15</v>
      </c>
      <c r="L170" s="406" t="str">
        <f>IF(X161="","",IF(X161="○","×",IF(X161="×","○")))</f>
        <v>×</v>
      </c>
      <c r="M170" s="93">
        <f>IF(W164="","",W164)</f>
        <v>12</v>
      </c>
      <c r="N170" s="94" t="str">
        <f t="shared" si="37"/>
        <v>-</v>
      </c>
      <c r="O170" s="93">
        <f>IF(U164="","",U164)</f>
        <v>15</v>
      </c>
      <c r="P170" s="406" t="str">
        <f>IF(X164="","",IF(X164="○","×",IF(X164="×","○")))</f>
        <v>×</v>
      </c>
      <c r="Q170" s="93">
        <f>IF(W167="","",W167)</f>
        <v>6</v>
      </c>
      <c r="R170" s="94" t="str">
        <f t="shared" ref="R170:R178" si="38">IF(Q170="","","-")</f>
        <v>-</v>
      </c>
      <c r="S170" s="93">
        <f>IF(U167="","",U167)</f>
        <v>15</v>
      </c>
      <c r="T170" s="406" t="str">
        <f>IF(X167="","",IF(X167="○","×",IF(X167="×","○")))</f>
        <v>×</v>
      </c>
      <c r="U170" s="412"/>
      <c r="V170" s="413"/>
      <c r="W170" s="413"/>
      <c r="X170" s="414"/>
      <c r="Y170" s="41">
        <v>4</v>
      </c>
      <c r="Z170" s="94" t="str">
        <f t="shared" si="33"/>
        <v>-</v>
      </c>
      <c r="AA170" s="100">
        <v>15</v>
      </c>
      <c r="AB170" s="326" t="str">
        <f>IF(Y170&lt;&gt;"",IF(Y170&gt;AA170,IF(Y171&gt;AA171,"○",IF(Y172&gt;AA172,"○","×")),IF(Y171&gt;AA171,IF(Y172&gt;AA172,"○","×"),"×")),"")</f>
        <v>×</v>
      </c>
      <c r="AC170" s="41">
        <v>4</v>
      </c>
      <c r="AD170" s="94" t="str">
        <f t="shared" si="34"/>
        <v>-</v>
      </c>
      <c r="AE170" s="100">
        <v>15</v>
      </c>
      <c r="AF170" s="336" t="str">
        <f>IF(AC170&lt;&gt;"",IF(AC170&gt;AE170,IF(AC171&gt;AE171,"○",IF(AC172&gt;AE172,"○","×")),IF(AC171&gt;AE171,IF(AC172&gt;AE172,"○","×"),"×")),"")</f>
        <v>×</v>
      </c>
      <c r="AG170" s="330" t="s">
        <v>139</v>
      </c>
      <c r="AH170" s="331"/>
      <c r="AI170" s="331"/>
      <c r="AJ170" s="332"/>
      <c r="AK170" s="4"/>
      <c r="AL170" s="99"/>
      <c r="AM170" s="136"/>
      <c r="AN170" s="85"/>
      <c r="AO170" s="84"/>
      <c r="AP170" s="82"/>
      <c r="AQ170" s="98"/>
      <c r="AR170" s="98"/>
      <c r="AS170" s="90"/>
      <c r="BL170" s="138"/>
      <c r="BM170" s="138"/>
      <c r="BN170" s="138"/>
      <c r="BO170" s="138"/>
      <c r="BP170" s="138"/>
      <c r="BQ170" s="138"/>
      <c r="BR170" s="138"/>
    </row>
    <row r="171" spans="2:70" ht="10.95" customHeight="1" x14ac:dyDescent="0.15">
      <c r="B171" s="391"/>
      <c r="C171" s="156" t="s">
        <v>102</v>
      </c>
      <c r="D171" s="150" t="s">
        <v>98</v>
      </c>
      <c r="E171" s="89">
        <f>IF(W159="","",W159)</f>
        <v>11</v>
      </c>
      <c r="F171" s="62" t="str">
        <f t="shared" si="35"/>
        <v>-</v>
      </c>
      <c r="G171" s="87">
        <f>IF(U159="","",U159)</f>
        <v>15</v>
      </c>
      <c r="H171" s="431" t="str">
        <f>IF(J168="","",J168)</f>
        <v>-</v>
      </c>
      <c r="I171" s="88">
        <f>IF(W162="","",W162)</f>
        <v>16</v>
      </c>
      <c r="J171" s="62" t="str">
        <f t="shared" si="36"/>
        <v>-</v>
      </c>
      <c r="K171" s="87">
        <f>IF(U162="","",U162)</f>
        <v>14</v>
      </c>
      <c r="L171" s="407" t="str">
        <f>IF(N168="","",N168)</f>
        <v>-</v>
      </c>
      <c r="M171" s="87">
        <f>IF(W165="","",W165)</f>
        <v>11</v>
      </c>
      <c r="N171" s="62" t="str">
        <f t="shared" si="37"/>
        <v>-</v>
      </c>
      <c r="O171" s="87">
        <f>IF(U165="","",U165)</f>
        <v>15</v>
      </c>
      <c r="P171" s="407"/>
      <c r="Q171" s="87">
        <f>IF(W168="","",W168)</f>
        <v>6</v>
      </c>
      <c r="R171" s="62" t="str">
        <f t="shared" si="38"/>
        <v>-</v>
      </c>
      <c r="S171" s="87">
        <f>IF(U168="","",U168)</f>
        <v>15</v>
      </c>
      <c r="T171" s="407"/>
      <c r="U171" s="415"/>
      <c r="V171" s="416"/>
      <c r="W171" s="416"/>
      <c r="X171" s="417"/>
      <c r="Y171" s="39">
        <v>13</v>
      </c>
      <c r="Z171" s="62" t="str">
        <f t="shared" si="33"/>
        <v>-</v>
      </c>
      <c r="AA171" s="97">
        <v>15</v>
      </c>
      <c r="AB171" s="326"/>
      <c r="AC171" s="39">
        <v>4</v>
      </c>
      <c r="AD171" s="62" t="str">
        <f t="shared" si="34"/>
        <v>-</v>
      </c>
      <c r="AE171" s="97">
        <v>15</v>
      </c>
      <c r="AF171" s="337"/>
      <c r="AG171" s="333"/>
      <c r="AH171" s="334"/>
      <c r="AI171" s="334"/>
      <c r="AJ171" s="335"/>
      <c r="AK171" s="4"/>
      <c r="AL171" s="86">
        <f>COUNTIF(E170:AF172,"○")</f>
        <v>1</v>
      </c>
      <c r="AM171" s="135">
        <f>COUNTIF(E170:AF172,"×")</f>
        <v>5</v>
      </c>
      <c r="AN171" s="85">
        <f>(IF((E170&gt;G170),1,0))+(IF((E171&gt;G171),1,0))+(IF((E172&gt;G172),1,0))+(IF((I170&gt;K170),1,0))+(IF((I171&gt;K171),1,0))+(IF((I172&gt;K172),1,0))+(IF((M170&gt;O170),1,0))+(IF((M171&gt;O171),1,0))+(IF((M172&gt;O172),1,0))+(IF((Q170&gt;S170),1,0))+(IF((Q171&gt;S171),1,0))+(IF((Q172&gt;S172),1,0))+(IF((U170&gt;W170),1,0))+(IF((U171&gt;W171),1,0))+(IF((U172&gt;W172),1,0))+(IF((Y170&gt;AA170),1,0))+(IF((Y171&gt;AA171),1,0))+(IF((Y172&gt;AA172),1,0))+(IF((AC170&gt;AE170),1,0))+(IF((AC171&gt;AE171),1,0))+(IF((AC172&gt;AE172),1,0))</f>
        <v>3</v>
      </c>
      <c r="AO171" s="84">
        <f>(IF((E170&lt;G170),1,0))+(IF((E171&lt;G171),1,0))+(IF((E172&lt;G172),1,0))+(IF((I170&lt;K170),1,0))+(IF((I171&lt;K171),1,0))+(IF((I172&lt;K172),1,0))+(IF((M170&lt;O170),1,0))+(IF((M171&lt;O171),1,0))+(IF((M172&lt;O172),1,0))+(IF((Q170&lt;S170),1,0))+(IF((Q171&lt;S171),1,0))+(IF((Q172&lt;S172),1,0))+(IF((U170&lt;W170),1,0))+(IF((U171&lt;W171),1,0))+(IF((U172&lt;W172),1,0))+(IF((Y170&lt;AA170),1,0))+(IF((Y171&lt;AA171),1,0))+(IF((Y172&lt;AA172),1,0))+(IF((AC170&lt;AE170),1,0))+(IF((AC171&lt;AE171),1,0))+(IF((AC172&lt;AE172),1,0))</f>
        <v>11</v>
      </c>
      <c r="AP171" s="82">
        <f>AN171-AO171</f>
        <v>-8</v>
      </c>
      <c r="AQ171" s="83">
        <f>SUM(E170:E172,I170:I172,M170:M172,Q170:Q172,U170:U172,Y170:Y172,AC170:AC172)</f>
        <v>139</v>
      </c>
      <c r="AR171" s="83">
        <f>SUM(G170:G172,K170:K172,O170:O172,S170:S172,W170:W172,AA170:AA172,AE170:AE172)</f>
        <v>202</v>
      </c>
      <c r="AS171" s="82">
        <f>AQ171-AR171</f>
        <v>-63</v>
      </c>
      <c r="BL171" s="138"/>
      <c r="BM171" s="138"/>
      <c r="BN171" s="138"/>
      <c r="BO171" s="138"/>
      <c r="BP171" s="138"/>
      <c r="BQ171" s="138"/>
      <c r="BR171" s="138"/>
    </row>
    <row r="172" spans="2:70" ht="10.95" customHeight="1" x14ac:dyDescent="0.15">
      <c r="B172" s="391"/>
      <c r="C172" s="152"/>
      <c r="D172" s="155"/>
      <c r="E172" s="89">
        <f>IF(W160="","",W160)</f>
        <v>15</v>
      </c>
      <c r="F172" s="62" t="str">
        <f t="shared" si="35"/>
        <v>-</v>
      </c>
      <c r="G172" s="87">
        <f>IF(U160="","",U160)</f>
        <v>13</v>
      </c>
      <c r="H172" s="431" t="str">
        <f>IF(J169="","",J169)</f>
        <v/>
      </c>
      <c r="I172" s="88">
        <f>IF(W163="","",W163)</f>
        <v>14</v>
      </c>
      <c r="J172" s="62" t="str">
        <f t="shared" si="36"/>
        <v>-</v>
      </c>
      <c r="K172" s="87">
        <f>IF(U163="","",U163)</f>
        <v>17</v>
      </c>
      <c r="L172" s="407" t="str">
        <f>IF(N169="","",N169)</f>
        <v/>
      </c>
      <c r="M172" s="87" t="str">
        <f>IF(W166="","",W166)</f>
        <v/>
      </c>
      <c r="N172" s="62" t="str">
        <f t="shared" si="37"/>
        <v/>
      </c>
      <c r="O172" s="87" t="str">
        <f>IF(U166="","",U166)</f>
        <v/>
      </c>
      <c r="P172" s="408"/>
      <c r="Q172" s="87" t="str">
        <f>IF(W169="","",W169)</f>
        <v/>
      </c>
      <c r="R172" s="62" t="str">
        <f t="shared" si="38"/>
        <v/>
      </c>
      <c r="S172" s="87" t="str">
        <f>IF(U169="","",U169)</f>
        <v/>
      </c>
      <c r="T172" s="408"/>
      <c r="U172" s="418"/>
      <c r="V172" s="419"/>
      <c r="W172" s="419"/>
      <c r="X172" s="420"/>
      <c r="Y172" s="39"/>
      <c r="Z172" s="62" t="str">
        <f t="shared" si="33"/>
        <v/>
      </c>
      <c r="AA172" s="97"/>
      <c r="AB172" s="327"/>
      <c r="AC172" s="39"/>
      <c r="AD172" s="62" t="str">
        <f t="shared" si="34"/>
        <v/>
      </c>
      <c r="AE172" s="97"/>
      <c r="AF172" s="349"/>
      <c r="AG172" s="121">
        <f>AL171</f>
        <v>1</v>
      </c>
      <c r="AH172" s="122" t="s">
        <v>9</v>
      </c>
      <c r="AI172" s="122">
        <f>AM171</f>
        <v>5</v>
      </c>
      <c r="AJ172" s="123" t="s">
        <v>6</v>
      </c>
      <c r="AK172" s="4"/>
      <c r="AL172" s="77"/>
      <c r="AM172" s="137"/>
      <c r="AN172" s="85"/>
      <c r="AO172" s="84"/>
      <c r="AP172" s="82"/>
      <c r="AQ172" s="74"/>
      <c r="AR172" s="74"/>
      <c r="AS172" s="73"/>
      <c r="BL172" s="138"/>
      <c r="BM172" s="138"/>
      <c r="BN172" s="138"/>
      <c r="BO172" s="138"/>
      <c r="BP172" s="138"/>
      <c r="BQ172" s="138"/>
      <c r="BR172" s="138"/>
    </row>
    <row r="173" spans="2:70" ht="10.95" customHeight="1" x14ac:dyDescent="0.15">
      <c r="B173" s="174"/>
      <c r="C173" s="156" t="s">
        <v>99</v>
      </c>
      <c r="D173" s="150" t="s">
        <v>98</v>
      </c>
      <c r="E173" s="96">
        <f>IF(AA158="","",AA158)</f>
        <v>15</v>
      </c>
      <c r="F173" s="94" t="str">
        <f t="shared" si="35"/>
        <v>-</v>
      </c>
      <c r="G173" s="93">
        <f>IF(Y158="","",Y158)</f>
        <v>7</v>
      </c>
      <c r="H173" s="430" t="str">
        <f>IF(AB158="","",IF(AB158="○","×",IF(AB158="×","○")))</f>
        <v>○</v>
      </c>
      <c r="I173" s="95">
        <f>IF(AA161="","",AA161)</f>
        <v>15</v>
      </c>
      <c r="J173" s="94" t="str">
        <f t="shared" si="36"/>
        <v>-</v>
      </c>
      <c r="K173" s="93">
        <f>IF(Y161="","",Y161)</f>
        <v>13</v>
      </c>
      <c r="L173" s="406" t="str">
        <f>IF(AB161="","",IF(AB161="○","×",IF(AB161="×","○")))</f>
        <v>○</v>
      </c>
      <c r="M173" s="93">
        <f>IF(AA164="","",AA164)</f>
        <v>15</v>
      </c>
      <c r="N173" s="94" t="str">
        <f t="shared" si="37"/>
        <v>-</v>
      </c>
      <c r="O173" s="93">
        <f>IF(Y164="","",Y164)</f>
        <v>7</v>
      </c>
      <c r="P173" s="406" t="str">
        <f>IF(AB164="","",IF(AB164="○","×",IF(AB164="×","○")))</f>
        <v>○</v>
      </c>
      <c r="Q173" s="93">
        <f>IF(AA167="","",AA167)</f>
        <v>8</v>
      </c>
      <c r="R173" s="94" t="str">
        <f t="shared" si="38"/>
        <v>-</v>
      </c>
      <c r="S173" s="93">
        <f>IF(Y167="","",Y167)</f>
        <v>15</v>
      </c>
      <c r="T173" s="406" t="str">
        <f>IF(AB167="","",IF(AB167="○","×",IF(AB167="×","○")))</f>
        <v>×</v>
      </c>
      <c r="U173" s="93">
        <f>IF(AA170="","",AA170)</f>
        <v>15</v>
      </c>
      <c r="V173" s="94" t="str">
        <f t="shared" ref="V173:V178" si="39">IF(U173="","","-")</f>
        <v>-</v>
      </c>
      <c r="W173" s="93">
        <f>IF(Y170="","",Y170)</f>
        <v>4</v>
      </c>
      <c r="X173" s="406" t="str">
        <f>IF(AB170="","",IF(AB170="○","×",IF(AB170="×","○")))</f>
        <v>○</v>
      </c>
      <c r="Y173" s="412"/>
      <c r="Z173" s="413"/>
      <c r="AA173" s="413"/>
      <c r="AB173" s="414"/>
      <c r="AC173" s="41">
        <v>7</v>
      </c>
      <c r="AD173" s="94" t="str">
        <f t="shared" si="34"/>
        <v>-</v>
      </c>
      <c r="AE173" s="100">
        <v>15</v>
      </c>
      <c r="AF173" s="337" t="str">
        <f>IF(AC173&lt;&gt;"",IF(AC173&gt;AE173,IF(AC174&gt;AE174,"○",IF(AC175&gt;AE175,"○","×")),IF(AC174&gt;AE174,IF(AC175&gt;AE175,"○","×"),"×")),"")</f>
        <v>×</v>
      </c>
      <c r="AG173" s="330" t="s">
        <v>134</v>
      </c>
      <c r="AH173" s="331"/>
      <c r="AI173" s="331"/>
      <c r="AJ173" s="332"/>
      <c r="AK173" s="4"/>
      <c r="AL173" s="99"/>
      <c r="AM173" s="136"/>
      <c r="AN173" s="92"/>
      <c r="AO173" s="91"/>
      <c r="AP173" s="90"/>
      <c r="AQ173" s="98"/>
      <c r="AR173" s="98"/>
      <c r="AS173" s="90"/>
      <c r="BL173" s="138"/>
      <c r="BM173" s="138"/>
      <c r="BN173" s="138"/>
      <c r="BO173" s="138"/>
      <c r="BP173" s="138"/>
      <c r="BQ173" s="138"/>
      <c r="BR173" s="138"/>
    </row>
    <row r="174" spans="2:70" ht="10.95" customHeight="1" x14ac:dyDescent="0.15">
      <c r="B174" s="391"/>
      <c r="C174" s="156" t="s">
        <v>100</v>
      </c>
      <c r="D174" s="150" t="s">
        <v>98</v>
      </c>
      <c r="E174" s="89">
        <f>IF(AA159="","",AA159)</f>
        <v>15</v>
      </c>
      <c r="F174" s="62" t="str">
        <f t="shared" si="35"/>
        <v>-</v>
      </c>
      <c r="G174" s="87">
        <f>IF(Y159="","",Y159)</f>
        <v>8</v>
      </c>
      <c r="H174" s="431" t="str">
        <f>IF(J171="","",J171)</f>
        <v>-</v>
      </c>
      <c r="I174" s="88">
        <f>IF(AA162="","",AA162)</f>
        <v>15</v>
      </c>
      <c r="J174" s="62" t="str">
        <f t="shared" si="36"/>
        <v>-</v>
      </c>
      <c r="K174" s="87">
        <f>IF(Y162="","",Y162)</f>
        <v>8</v>
      </c>
      <c r="L174" s="407" t="str">
        <f>IF(N171="","",N171)</f>
        <v>-</v>
      </c>
      <c r="M174" s="87">
        <f>IF(AA165="","",AA165)</f>
        <v>15</v>
      </c>
      <c r="N174" s="62" t="str">
        <f t="shared" si="37"/>
        <v>-</v>
      </c>
      <c r="O174" s="87">
        <f>IF(Y165="","",Y165)</f>
        <v>6</v>
      </c>
      <c r="P174" s="407" t="str">
        <f>IF(R171="","",R171)</f>
        <v>-</v>
      </c>
      <c r="Q174" s="87">
        <f>IF(AA168="","",AA168)</f>
        <v>15</v>
      </c>
      <c r="R174" s="62" t="str">
        <f t="shared" si="38"/>
        <v>-</v>
      </c>
      <c r="S174" s="87">
        <f>IF(Y168="","",Y168)</f>
        <v>8</v>
      </c>
      <c r="T174" s="407"/>
      <c r="U174" s="87">
        <f>IF(AA171="","",AA171)</f>
        <v>15</v>
      </c>
      <c r="V174" s="62" t="str">
        <f t="shared" si="39"/>
        <v>-</v>
      </c>
      <c r="W174" s="87">
        <f>IF(Y171="","",Y171)</f>
        <v>13</v>
      </c>
      <c r="X174" s="407"/>
      <c r="Y174" s="415"/>
      <c r="Z174" s="416"/>
      <c r="AA174" s="416"/>
      <c r="AB174" s="417"/>
      <c r="AC174" s="39">
        <v>7</v>
      </c>
      <c r="AD174" s="62" t="str">
        <f t="shared" si="34"/>
        <v>-</v>
      </c>
      <c r="AE174" s="97">
        <v>15</v>
      </c>
      <c r="AF174" s="337"/>
      <c r="AG174" s="333"/>
      <c r="AH174" s="334"/>
      <c r="AI174" s="334"/>
      <c r="AJ174" s="335"/>
      <c r="AK174" s="4"/>
      <c r="AL174" s="86">
        <f>COUNTIF(E173:AF175,"○")</f>
        <v>4</v>
      </c>
      <c r="AM174" s="135">
        <f>COUNTIF(E173:AF175,"×")</f>
        <v>2</v>
      </c>
      <c r="AN174" s="85">
        <f>(IF((E173&gt;G173),1,0))+(IF((E174&gt;G174),1,0))+(IF((E175&gt;G175),1,0))+(IF((I173&gt;K173),1,0))+(IF((I174&gt;K174),1,0))+(IF((I175&gt;K175),1,0))+(IF((M173&gt;O173),1,0))+(IF((M174&gt;O174),1,0))+(IF((M175&gt;O175),1,0))+(IF((Q173&gt;S173),1,0))+(IF((Q174&gt;S174),1,0))+(IF((Q175&gt;S175),1,0))+(IF((U173&gt;W173),1,0))+(IF((U174&gt;W174),1,0))+(IF((U175&gt;W175),1,0))+(IF((Y173&gt;AA173),1,0))+(IF((Y174&gt;AA174),1,0))+(IF((Y175&gt;AA175),1,0))+(IF((AC173&gt;AE173),1,0))+(IF((AC174&gt;AE174),1,0))+(IF((AC175&gt;AE175),1,0))</f>
        <v>9</v>
      </c>
      <c r="AO174" s="84">
        <f>(IF((E173&lt;G173),1,0))+(IF((E174&lt;G174),1,0))+(IF((E175&lt;G175),1,0))+(IF((I173&lt;K173),1,0))+(IF((I174&lt;K174),1,0))+(IF((I175&lt;K175),1,0))+(IF((M173&lt;O173),1,0))+(IF((M174&lt;O174),1,0))+(IF((M175&lt;O175),1,0))+(IF((Q173&lt;S173),1,0))+(IF((Q174&lt;S174),1,0))+(IF((Q175&lt;S175),1,0))+(IF((U173&lt;W173),1,0))+(IF((U174&lt;W174),1,0))+(IF((U175&lt;W175),1,0))+(IF((Y173&lt;AA173),1,0))+(IF((Y174&lt;AA174),1,0))+(IF((Y175&lt;AA175),1,0))+(IF((AC173&lt;AE173),1,0))+(IF((AC174&lt;AE174),1,0))+(IF((AC175&lt;AE175),1,0))</f>
        <v>4</v>
      </c>
      <c r="AP174" s="82">
        <f>AN174-AO174</f>
        <v>5</v>
      </c>
      <c r="AQ174" s="83">
        <f>SUM(E173:E175,I173:I175,M173:M175,Q173:Q175,U173:U175,Y173:Y175,AC173:AC175)</f>
        <v>164</v>
      </c>
      <c r="AR174" s="83">
        <f>SUM(G173:G175,K173:K175,O173:O175,S173:S175,W173:W175,AA173:AA175,AE173:AE175)</f>
        <v>134</v>
      </c>
      <c r="AS174" s="82">
        <f>AQ174-AR174</f>
        <v>30</v>
      </c>
      <c r="BL174" s="138"/>
      <c r="BM174" s="138"/>
      <c r="BN174" s="138"/>
      <c r="BO174" s="138"/>
      <c r="BP174" s="138"/>
      <c r="BQ174" s="138"/>
      <c r="BR174" s="138"/>
    </row>
    <row r="175" spans="2:70" ht="10.95" customHeight="1" x14ac:dyDescent="0.15">
      <c r="B175" s="391"/>
      <c r="C175" s="156"/>
      <c r="D175" s="155"/>
      <c r="E175" s="89" t="str">
        <f>IF(AA160="","",AA160)</f>
        <v/>
      </c>
      <c r="F175" s="62" t="str">
        <f t="shared" si="35"/>
        <v/>
      </c>
      <c r="G175" s="87" t="str">
        <f>IF(Y160="","",Y160)</f>
        <v/>
      </c>
      <c r="H175" s="431" t="str">
        <f>IF(J172="","",J172)</f>
        <v>-</v>
      </c>
      <c r="I175" s="88" t="str">
        <f>IF(AA163="","",AA163)</f>
        <v/>
      </c>
      <c r="J175" s="62" t="str">
        <f t="shared" si="36"/>
        <v/>
      </c>
      <c r="K175" s="87" t="str">
        <f>IF(Y163="","",Y163)</f>
        <v/>
      </c>
      <c r="L175" s="407" t="str">
        <f>IF(N172="","",N172)</f>
        <v/>
      </c>
      <c r="M175" s="87" t="str">
        <f>IF(AA166="","",AA166)</f>
        <v/>
      </c>
      <c r="N175" s="62" t="str">
        <f t="shared" si="37"/>
        <v/>
      </c>
      <c r="O175" s="87" t="str">
        <f>IF(Y166="","",Y166)</f>
        <v/>
      </c>
      <c r="P175" s="407" t="str">
        <f>IF(R172="","",R172)</f>
        <v/>
      </c>
      <c r="Q175" s="87">
        <f>IF(AA169="","",AA169)</f>
        <v>7</v>
      </c>
      <c r="R175" s="62" t="str">
        <f t="shared" si="38"/>
        <v>-</v>
      </c>
      <c r="S175" s="87">
        <f>IF(Y169="","",Y169)</f>
        <v>15</v>
      </c>
      <c r="T175" s="408"/>
      <c r="U175" s="87" t="str">
        <f>IF(AA172="","",AA172)</f>
        <v/>
      </c>
      <c r="V175" s="62" t="str">
        <f t="shared" si="39"/>
        <v/>
      </c>
      <c r="W175" s="87" t="str">
        <f>IF(Y172="","",Y172)</f>
        <v/>
      </c>
      <c r="X175" s="408"/>
      <c r="Y175" s="418"/>
      <c r="Z175" s="419"/>
      <c r="AA175" s="419"/>
      <c r="AB175" s="420"/>
      <c r="AC175" s="39"/>
      <c r="AD175" s="62" t="str">
        <f t="shared" si="34"/>
        <v/>
      </c>
      <c r="AE175" s="97"/>
      <c r="AF175" s="349"/>
      <c r="AG175" s="121">
        <f>AL174</f>
        <v>4</v>
      </c>
      <c r="AH175" s="122" t="s">
        <v>9</v>
      </c>
      <c r="AI175" s="122">
        <f>AM174</f>
        <v>2</v>
      </c>
      <c r="AJ175" s="123" t="s">
        <v>6</v>
      </c>
      <c r="AK175" s="4"/>
      <c r="AL175" s="77"/>
      <c r="AM175" s="137"/>
      <c r="AN175" s="76"/>
      <c r="AO175" s="75"/>
      <c r="AP175" s="73"/>
      <c r="AQ175" s="74"/>
      <c r="AR175" s="74"/>
      <c r="AS175" s="73"/>
      <c r="BL175" s="138"/>
      <c r="BM175" s="138"/>
      <c r="BN175" s="138"/>
      <c r="BO175" s="138"/>
      <c r="BP175" s="138"/>
      <c r="BQ175" s="138"/>
      <c r="BR175" s="138"/>
    </row>
    <row r="176" spans="2:70" s="168" customFormat="1" ht="10.95" customHeight="1" x14ac:dyDescent="0.15">
      <c r="B176" s="174"/>
      <c r="C176" s="157" t="s">
        <v>103</v>
      </c>
      <c r="D176" s="163" t="s">
        <v>56</v>
      </c>
      <c r="E176" s="96">
        <f>IF(AE158="","",AE158)</f>
        <v>15</v>
      </c>
      <c r="F176" s="94" t="str">
        <f t="shared" si="35"/>
        <v>-</v>
      </c>
      <c r="G176" s="93">
        <f>IF(AC158="","",AC158)</f>
        <v>4</v>
      </c>
      <c r="H176" s="430" t="str">
        <f>IF(AF158="","",IF(AF158="○","×",IF(AF158="×","○")))</f>
        <v>○</v>
      </c>
      <c r="I176" s="95">
        <f>IF(AE161="","",AE161)</f>
        <v>15</v>
      </c>
      <c r="J176" s="94" t="str">
        <f t="shared" si="36"/>
        <v>-</v>
      </c>
      <c r="K176" s="93">
        <f>IF(AC161="","",AC161)</f>
        <v>8</v>
      </c>
      <c r="L176" s="406" t="str">
        <f>IF(AF161="","",IF(AF161="○","×",IF(AF161="×","○")))</f>
        <v>○</v>
      </c>
      <c r="M176" s="93">
        <f>IF(AE164="","",AE164)</f>
        <v>15</v>
      </c>
      <c r="N176" s="94" t="str">
        <f t="shared" si="37"/>
        <v>-</v>
      </c>
      <c r="O176" s="93">
        <f>IF(AC164="","",AC164)</f>
        <v>2</v>
      </c>
      <c r="P176" s="406" t="str">
        <f>IF(AF164="","",IF(AF164="○","×",IF(AF164="×","○")))</f>
        <v>○</v>
      </c>
      <c r="Q176" s="95">
        <f>IF(AE167="","",AE167)</f>
        <v>15</v>
      </c>
      <c r="R176" s="94" t="str">
        <f t="shared" si="38"/>
        <v>-</v>
      </c>
      <c r="S176" s="93">
        <f>IF(AC167="","",AC167)</f>
        <v>9</v>
      </c>
      <c r="T176" s="406" t="str">
        <f>IF(AF167="","",IF(AF167="○","×",IF(AF167="×","○")))</f>
        <v>○</v>
      </c>
      <c r="U176" s="95">
        <f>IF(AE170="","",AE170)</f>
        <v>15</v>
      </c>
      <c r="V176" s="94" t="str">
        <f t="shared" si="39"/>
        <v>-</v>
      </c>
      <c r="W176" s="93">
        <f>IF(AC170="","",AC170)</f>
        <v>4</v>
      </c>
      <c r="X176" s="406" t="str">
        <f>IF(AF170="","",IF(AF170="○","×",IF(AF170="×","○")))</f>
        <v>○</v>
      </c>
      <c r="Y176" s="95">
        <f>IF(AE173="","",AE173)</f>
        <v>15</v>
      </c>
      <c r="Z176" s="94" t="str">
        <f>IF(Y176="","","-")</f>
        <v>-</v>
      </c>
      <c r="AA176" s="93">
        <f>IF(AC173="","",AC173)</f>
        <v>7</v>
      </c>
      <c r="AB176" s="406" t="str">
        <f>IF(AF173="","",IF(AF173="○","×",IF(AF173="×","○")))</f>
        <v>○</v>
      </c>
      <c r="AC176" s="412"/>
      <c r="AD176" s="413"/>
      <c r="AE176" s="413"/>
      <c r="AF176" s="414"/>
      <c r="AG176" s="330" t="s">
        <v>132</v>
      </c>
      <c r="AH176" s="331"/>
      <c r="AI176" s="331"/>
      <c r="AJ176" s="332"/>
      <c r="AK176" s="4"/>
      <c r="AL176" s="86"/>
      <c r="AM176" s="135"/>
      <c r="AN176" s="92"/>
      <c r="AO176" s="91"/>
      <c r="AP176" s="90"/>
      <c r="AQ176" s="83"/>
      <c r="AR176" s="83"/>
      <c r="AS176" s="82"/>
      <c r="AT176" s="141"/>
      <c r="AU176" s="141"/>
      <c r="AV176" s="141"/>
      <c r="BE176" s="170"/>
      <c r="BF176" s="170"/>
      <c r="BG176" s="170"/>
      <c r="BH176" s="170"/>
      <c r="BI176" s="170"/>
      <c r="BJ176" s="170"/>
      <c r="BK176" s="170"/>
    </row>
    <row r="177" spans="2:63" s="168" customFormat="1" ht="10.95" customHeight="1" x14ac:dyDescent="0.15">
      <c r="B177" s="391"/>
      <c r="C177" s="156" t="s">
        <v>104</v>
      </c>
      <c r="D177" s="150" t="s">
        <v>56</v>
      </c>
      <c r="E177" s="89">
        <f>IF(AE159="","",AE159)</f>
        <v>15</v>
      </c>
      <c r="F177" s="62" t="str">
        <f t="shared" si="35"/>
        <v>-</v>
      </c>
      <c r="G177" s="87">
        <f>IF(AC159="","",AC159)</f>
        <v>4</v>
      </c>
      <c r="H177" s="431" t="str">
        <f>IF(J162="","",J162)</f>
        <v/>
      </c>
      <c r="I177" s="88">
        <f>IF(AE162="","",AE162)</f>
        <v>15</v>
      </c>
      <c r="J177" s="62" t="str">
        <f t="shared" si="36"/>
        <v>-</v>
      </c>
      <c r="K177" s="87">
        <f>IF(AC162="","",AC162)</f>
        <v>8</v>
      </c>
      <c r="L177" s="407" t="str">
        <f>IF(N168="","",N168)</f>
        <v>-</v>
      </c>
      <c r="M177" s="87">
        <f>IF(AE165="","",AE165)</f>
        <v>15</v>
      </c>
      <c r="N177" s="62" t="str">
        <f t="shared" si="37"/>
        <v>-</v>
      </c>
      <c r="O177" s="87">
        <f>IF(AC165="","",AC165)</f>
        <v>4</v>
      </c>
      <c r="P177" s="407" t="str">
        <f>IF(R168="","",R168)</f>
        <v/>
      </c>
      <c r="Q177" s="88">
        <f>IF(AE168="","",AE168)</f>
        <v>15</v>
      </c>
      <c r="R177" s="62" t="str">
        <f t="shared" si="38"/>
        <v>-</v>
      </c>
      <c r="S177" s="87">
        <f>IF(AC168="","",AC168)</f>
        <v>6</v>
      </c>
      <c r="T177" s="407" t="str">
        <f>IF(AD168="","",AD168)</f>
        <v>-</v>
      </c>
      <c r="U177" s="88">
        <f>IF(AE171="","",AE171)</f>
        <v>15</v>
      </c>
      <c r="V177" s="62" t="str">
        <f t="shared" si="39"/>
        <v>-</v>
      </c>
      <c r="W177" s="87">
        <f>IF(AC171="","",AC171)</f>
        <v>4</v>
      </c>
      <c r="X177" s="407" t="str">
        <f>IF(AH168="","",AH168)</f>
        <v/>
      </c>
      <c r="Y177" s="88">
        <f>IF(AE174="","",AE174)</f>
        <v>15</v>
      </c>
      <c r="Z177" s="62" t="str">
        <f>IF(Y177="","","-")</f>
        <v>-</v>
      </c>
      <c r="AA177" s="87">
        <f>IF(AC174="","",AC174)</f>
        <v>7</v>
      </c>
      <c r="AB177" s="407">
        <f>IF(AL168="","",AL168)</f>
        <v>5</v>
      </c>
      <c r="AC177" s="415"/>
      <c r="AD177" s="416"/>
      <c r="AE177" s="416"/>
      <c r="AF177" s="417"/>
      <c r="AG177" s="333"/>
      <c r="AH177" s="334"/>
      <c r="AI177" s="334"/>
      <c r="AJ177" s="335"/>
      <c r="AK177" s="4"/>
      <c r="AL177" s="86">
        <f>COUNTIF(E176:AF178,"○")</f>
        <v>6</v>
      </c>
      <c r="AM177" s="135">
        <f>COUNTIF(E176:AF178,"×")</f>
        <v>0</v>
      </c>
      <c r="AN177" s="85">
        <f>(IF((E176&gt;G176),1,0))+(IF((E177&gt;G177),1,0))+(IF((E178&gt;G178),1,0))+(IF((I176&gt;K176),1,0))+(IF((I177&gt;K177),1,0))+(IF((I178&gt;K178),1,0))+(IF((M176&gt;O176),1,0))+(IF((M177&gt;O177),1,0))+(IF((M178&gt;O178),1,0))+(IF((Q176&gt;S176),1,0))+(IF((Q177&gt;S177),1,0))+(IF((Q178&gt;S178),1,0))+(IF((U176&gt;W176),1,0))+(IF((U177&gt;W177),1,0))+(IF((U178&gt;W178),1,0))+(IF((Y176&gt;AA176),1,0))+(IF((Y177&gt;AA177),1,0))+(IF((Y178&gt;AA178),1,0))+(IF((AC176&gt;AE176),1,0))+(IF((AC177&gt;AE177),1,0))+(IF((AC178&gt;AE178),1,0))</f>
        <v>12</v>
      </c>
      <c r="AO177" s="84">
        <f>(IF((E176&lt;G176),1,0))+(IF((E177&lt;G177),1,0))+(IF((E178&lt;G178),1,0))+(IF((I176&lt;K176),1,0))+(IF((I177&lt;K177),1,0))+(IF((I178&lt;K178),1,0))+(IF((M176&lt;O176),1,0))+(IF((M177&lt;O177),1,0))+(IF((M178&lt;O178),1,0))+(IF((Q176&lt;S176),1,0))+(IF((Q177&lt;S177),1,0))+(IF((Q178&lt;S178),1,0))+(IF((U176&lt;W176),1,0))+(IF((U177&lt;W177),1,0))+(IF((U178&lt;W178),1,0))+(IF((Y176&lt;AA176),1,0))+(IF((Y177&lt;AA177),1,0))+(IF((Y178&lt;AA178),1,0))+(IF((AC176&lt;AE176),1,0))+(IF((AC177&lt;AE177),1,0))+(IF((AC178&lt;AE178),1,0))</f>
        <v>0</v>
      </c>
      <c r="AP177" s="82">
        <f>AN177-AO177</f>
        <v>12</v>
      </c>
      <c r="AQ177" s="83">
        <f>SUM(E176:E178,I176:I178,M176:M178,Q176:Q178,U176:U178,Y176:Y178,AC176:AC178)</f>
        <v>180</v>
      </c>
      <c r="AR177" s="83">
        <f>SUM(G176:G178,K176:K178,O176:O178,S176:S178,W176:W178,AA176:AA178,AE176:AE178)</f>
        <v>67</v>
      </c>
      <c r="AS177" s="82">
        <f>AQ177-AR177</f>
        <v>113</v>
      </c>
      <c r="AT177" s="141"/>
      <c r="AU177" s="141"/>
      <c r="AV177" s="141"/>
      <c r="BE177" s="170"/>
      <c r="BF177" s="170"/>
      <c r="BG177" s="170"/>
      <c r="BH177" s="170"/>
      <c r="BI177" s="170"/>
      <c r="BJ177" s="170"/>
      <c r="BK177" s="170"/>
    </row>
    <row r="178" spans="2:63" s="168" customFormat="1" ht="10.95" customHeight="1" thickBot="1" x14ac:dyDescent="0.2">
      <c r="B178" s="391"/>
      <c r="C178" s="158"/>
      <c r="D178" s="159"/>
      <c r="E178" s="81" t="str">
        <f>IF(AE160="","",AE160)</f>
        <v/>
      </c>
      <c r="F178" s="79" t="str">
        <f t="shared" si="35"/>
        <v/>
      </c>
      <c r="G178" s="78" t="str">
        <f>IF(AC160="","",AC160)</f>
        <v/>
      </c>
      <c r="H178" s="384" t="str">
        <f>IF(J163="","",J163)</f>
        <v/>
      </c>
      <c r="I178" s="80" t="str">
        <f>IF(AE163="","",AE163)</f>
        <v/>
      </c>
      <c r="J178" s="79" t="str">
        <f t="shared" si="36"/>
        <v/>
      </c>
      <c r="K178" s="78" t="str">
        <f>IF(AC163="","",AC163)</f>
        <v/>
      </c>
      <c r="L178" s="385" t="str">
        <f>IF(N169="","",N169)</f>
        <v/>
      </c>
      <c r="M178" s="78" t="str">
        <f>IF(AE166="","",AE166)</f>
        <v/>
      </c>
      <c r="N178" s="79" t="str">
        <f t="shared" si="37"/>
        <v/>
      </c>
      <c r="O178" s="78" t="str">
        <f>IF(AC166="","",AC166)</f>
        <v/>
      </c>
      <c r="P178" s="385" t="str">
        <f>IF(R169="","",R169)</f>
        <v/>
      </c>
      <c r="Q178" s="80" t="str">
        <f>IF(AE169="","",AE169)</f>
        <v/>
      </c>
      <c r="R178" s="79" t="str">
        <f t="shared" si="38"/>
        <v/>
      </c>
      <c r="S178" s="78" t="str">
        <f>IF(AC169="","",AC169)</f>
        <v/>
      </c>
      <c r="T178" s="385" t="str">
        <f>IF(AD169="","",AD169)</f>
        <v/>
      </c>
      <c r="U178" s="80" t="str">
        <f>IF(AE172="","",AE172)</f>
        <v/>
      </c>
      <c r="V178" s="79" t="str">
        <f t="shared" si="39"/>
        <v/>
      </c>
      <c r="W178" s="78" t="str">
        <f>IF(AC172="","",AC172)</f>
        <v/>
      </c>
      <c r="X178" s="385" t="str">
        <f>IF(AH169="","",AH169)</f>
        <v>勝</v>
      </c>
      <c r="Y178" s="80" t="str">
        <f>IF(AE175="","",AE175)</f>
        <v/>
      </c>
      <c r="Z178" s="79" t="str">
        <f>IF(Y178="","","-")</f>
        <v/>
      </c>
      <c r="AA178" s="78" t="str">
        <f>IF(AC175="","",AC175)</f>
        <v/>
      </c>
      <c r="AB178" s="385" t="str">
        <f>IF(AL169="","",AL169)</f>
        <v/>
      </c>
      <c r="AC178" s="432"/>
      <c r="AD178" s="433"/>
      <c r="AE178" s="433"/>
      <c r="AF178" s="434"/>
      <c r="AG178" s="124">
        <f>AL177</f>
        <v>6</v>
      </c>
      <c r="AH178" s="125" t="s">
        <v>9</v>
      </c>
      <c r="AI178" s="125">
        <f>AM177</f>
        <v>0</v>
      </c>
      <c r="AJ178" s="126" t="s">
        <v>6</v>
      </c>
      <c r="AK178" s="4"/>
      <c r="AL178" s="77"/>
      <c r="AM178" s="137"/>
      <c r="AN178" s="76"/>
      <c r="AO178" s="75"/>
      <c r="AP178" s="73"/>
      <c r="AQ178" s="74"/>
      <c r="AR178" s="74"/>
      <c r="AS178" s="73"/>
      <c r="AT178" s="141"/>
      <c r="AU178" s="141"/>
      <c r="AV178" s="141"/>
      <c r="BE178" s="170"/>
      <c r="BF178" s="170"/>
      <c r="BG178" s="170"/>
      <c r="BH178" s="170"/>
      <c r="BI178" s="170"/>
      <c r="BJ178" s="170"/>
      <c r="BK178" s="170"/>
    </row>
    <row r="179" spans="2:63" ht="12" customHeight="1" x14ac:dyDescent="0.2"/>
    <row r="180" spans="2:63" ht="12" customHeight="1" x14ac:dyDescent="0.2"/>
    <row r="194" spans="2:73" ht="20.100000000000001" customHeight="1" x14ac:dyDescent="0.2">
      <c r="B194" s="138" t="s">
        <v>168</v>
      </c>
      <c r="BL194" s="138"/>
      <c r="BM194" s="138"/>
      <c r="BN194" s="138"/>
      <c r="BS194" s="148"/>
      <c r="BT194" s="148"/>
      <c r="BU194" s="148"/>
    </row>
    <row r="195" spans="2:73" ht="20.100000000000001" customHeight="1" x14ac:dyDescent="0.2">
      <c r="B195" s="138" t="s">
        <v>165</v>
      </c>
      <c r="BL195" s="138"/>
      <c r="BM195" s="138"/>
      <c r="BN195" s="138"/>
      <c r="BS195" s="148"/>
      <c r="BT195" s="148"/>
      <c r="BU195" s="148"/>
    </row>
    <row r="196" spans="2:73" ht="20.100000000000001" customHeight="1" x14ac:dyDescent="0.2">
      <c r="B196" s="271" t="s">
        <v>169</v>
      </c>
      <c r="BL196" s="138"/>
      <c r="BM196" s="138"/>
      <c r="BN196" s="138"/>
      <c r="BS196" s="148"/>
      <c r="BT196" s="148"/>
      <c r="BU196" s="148"/>
    </row>
    <row r="197" spans="2:73" ht="20.100000000000001" customHeight="1" x14ac:dyDescent="0.2">
      <c r="B197" s="271" t="s">
        <v>170</v>
      </c>
      <c r="BL197" s="138"/>
      <c r="BM197" s="138"/>
      <c r="BN197" s="138"/>
      <c r="BS197" s="148"/>
      <c r="BT197" s="148"/>
      <c r="BU197" s="148"/>
    </row>
    <row r="198" spans="2:73" ht="20.100000000000001" customHeight="1" x14ac:dyDescent="0.2">
      <c r="B198" s="271" t="s">
        <v>166</v>
      </c>
      <c r="BL198" s="138"/>
      <c r="BM198" s="138"/>
      <c r="BN198" s="138"/>
      <c r="BS198" s="148"/>
      <c r="BT198" s="148"/>
      <c r="BU198" s="148"/>
    </row>
    <row r="199" spans="2:73" ht="20.100000000000001" customHeight="1" x14ac:dyDescent="0.2">
      <c r="B199" s="271" t="s">
        <v>167</v>
      </c>
      <c r="BL199" s="138"/>
      <c r="BM199" s="138"/>
      <c r="BN199" s="138"/>
      <c r="BS199" s="148"/>
      <c r="BT199" s="148"/>
      <c r="BU199" s="148"/>
    </row>
    <row r="200" spans="2:73" ht="20.100000000000001" customHeight="1" x14ac:dyDescent="0.2">
      <c r="B200" s="271"/>
      <c r="BL200" s="138"/>
      <c r="BM200" s="138"/>
      <c r="BN200" s="138"/>
      <c r="BS200" s="148"/>
      <c r="BT200" s="148"/>
      <c r="BU200" s="148"/>
    </row>
    <row r="201" spans="2:73" s="272" customFormat="1" ht="18" customHeight="1" x14ac:dyDescent="0.2"/>
  </sheetData>
  <mergeCells count="487">
    <mergeCell ref="E17:I17"/>
    <mergeCell ref="J17:N17"/>
    <mergeCell ref="O17:S17"/>
    <mergeCell ref="T17:X17"/>
    <mergeCell ref="Y17:AC17"/>
    <mergeCell ref="AD17:AH17"/>
    <mergeCell ref="AI17:AM17"/>
    <mergeCell ref="AN17:AR17"/>
    <mergeCell ref="E18:I18"/>
    <mergeCell ref="J18:N18"/>
    <mergeCell ref="O18:S18"/>
    <mergeCell ref="T18:X18"/>
    <mergeCell ref="Y18:AC18"/>
    <mergeCell ref="AD18:AH18"/>
    <mergeCell ref="AI18:AM18"/>
    <mergeCell ref="AN18:AR18"/>
    <mergeCell ref="E14:I14"/>
    <mergeCell ref="J14:N14"/>
    <mergeCell ref="O14:S14"/>
    <mergeCell ref="T14:X14"/>
    <mergeCell ref="Y14:AC14"/>
    <mergeCell ref="AD14:AH14"/>
    <mergeCell ref="AI14:AM14"/>
    <mergeCell ref="AN14:AR14"/>
    <mergeCell ref="C16:D16"/>
    <mergeCell ref="E16:N16"/>
    <mergeCell ref="O16:X16"/>
    <mergeCell ref="Y16:AH16"/>
    <mergeCell ref="AI16:AR16"/>
    <mergeCell ref="C12:D12"/>
    <mergeCell ref="E12:N12"/>
    <mergeCell ref="O12:X12"/>
    <mergeCell ref="Y12:AH12"/>
    <mergeCell ref="AI12:AR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E9:I9"/>
    <mergeCell ref="J9:N9"/>
    <mergeCell ref="O9:S9"/>
    <mergeCell ref="T9:X9"/>
    <mergeCell ref="Y9:AC9"/>
    <mergeCell ref="AD9:AH9"/>
    <mergeCell ref="AI9:AM9"/>
    <mergeCell ref="AN9:AR9"/>
    <mergeCell ref="E10:I10"/>
    <mergeCell ref="J10:N10"/>
    <mergeCell ref="O10:S10"/>
    <mergeCell ref="T10:X10"/>
    <mergeCell ref="Y10:AC10"/>
    <mergeCell ref="AD10:AH10"/>
    <mergeCell ref="AI10:AM10"/>
    <mergeCell ref="AN10:AR10"/>
    <mergeCell ref="E6:I6"/>
    <mergeCell ref="J6:N6"/>
    <mergeCell ref="O6:S6"/>
    <mergeCell ref="T6:X6"/>
    <mergeCell ref="Y6:AC6"/>
    <mergeCell ref="AD6:AH6"/>
    <mergeCell ref="AI6:AM6"/>
    <mergeCell ref="AN6:AR6"/>
    <mergeCell ref="C8:D8"/>
    <mergeCell ref="E8:N8"/>
    <mergeCell ref="O8:X8"/>
    <mergeCell ref="Y8:AH8"/>
    <mergeCell ref="AI8:AR8"/>
    <mergeCell ref="C4:D4"/>
    <mergeCell ref="E4:N4"/>
    <mergeCell ref="O4:X4"/>
    <mergeCell ref="Y4:AH4"/>
    <mergeCell ref="AI4:AR4"/>
    <mergeCell ref="E5:I5"/>
    <mergeCell ref="J5:N5"/>
    <mergeCell ref="O5:S5"/>
    <mergeCell ref="T5:X5"/>
    <mergeCell ref="Y5:AC5"/>
    <mergeCell ref="AD5:AH5"/>
    <mergeCell ref="AI5:AM5"/>
    <mergeCell ref="AN5:AR5"/>
    <mergeCell ref="AD26:AE26"/>
    <mergeCell ref="AF26:AH26"/>
    <mergeCell ref="AI26:AK26"/>
    <mergeCell ref="Y27:AB27"/>
    <mergeCell ref="X28:X30"/>
    <mergeCell ref="Y28:AB29"/>
    <mergeCell ref="AD53:AE53"/>
    <mergeCell ref="AF53:AH53"/>
    <mergeCell ref="AI53:AK53"/>
    <mergeCell ref="AC50:AI50"/>
    <mergeCell ref="AC51:AI51"/>
    <mergeCell ref="U27:X27"/>
    <mergeCell ref="U40:X42"/>
    <mergeCell ref="Y40:AB41"/>
    <mergeCell ref="X31:X33"/>
    <mergeCell ref="Y31:AB32"/>
    <mergeCell ref="X34:X36"/>
    <mergeCell ref="Y34:AB35"/>
    <mergeCell ref="X37:X39"/>
    <mergeCell ref="Y37:AB38"/>
    <mergeCell ref="Y26:AB26"/>
    <mergeCell ref="X46:AI46"/>
    <mergeCell ref="AC78:AI78"/>
    <mergeCell ref="K79:O79"/>
    <mergeCell ref="P79:V79"/>
    <mergeCell ref="X79:AB79"/>
    <mergeCell ref="AC79:AI79"/>
    <mergeCell ref="AC81:AI81"/>
    <mergeCell ref="AC82:AI82"/>
    <mergeCell ref="K78:O78"/>
    <mergeCell ref="P78:V78"/>
    <mergeCell ref="X78:AB78"/>
    <mergeCell ref="AF173:AF175"/>
    <mergeCell ref="AB161:AB163"/>
    <mergeCell ref="AF161:AF163"/>
    <mergeCell ref="X164:X166"/>
    <mergeCell ref="AB164:AB166"/>
    <mergeCell ref="AF164:AF166"/>
    <mergeCell ref="AD84:AE84"/>
    <mergeCell ref="AF84:AH84"/>
    <mergeCell ref="AI84:AK84"/>
    <mergeCell ref="X86:X88"/>
    <mergeCell ref="AL156:AM156"/>
    <mergeCell ref="AN156:AP156"/>
    <mergeCell ref="L158:L160"/>
    <mergeCell ref="P158:P160"/>
    <mergeCell ref="T158:T160"/>
    <mergeCell ref="X158:X160"/>
    <mergeCell ref="AB158:AB160"/>
    <mergeCell ref="AF158:AF160"/>
    <mergeCell ref="X134:X136"/>
    <mergeCell ref="AB134:AB136"/>
    <mergeCell ref="T137:T139"/>
    <mergeCell ref="X137:X139"/>
    <mergeCell ref="AB137:AB139"/>
    <mergeCell ref="X140:X142"/>
    <mergeCell ref="AB140:AB142"/>
    <mergeCell ref="AG157:AJ157"/>
    <mergeCell ref="Y156:AB156"/>
    <mergeCell ref="AC156:AF156"/>
    <mergeCell ref="AG156:AJ156"/>
    <mergeCell ref="AC137:AF138"/>
    <mergeCell ref="AJ129:AL129"/>
    <mergeCell ref="AM129:AO129"/>
    <mergeCell ref="L131:L133"/>
    <mergeCell ref="P131:P133"/>
    <mergeCell ref="T131:T133"/>
    <mergeCell ref="X131:X133"/>
    <mergeCell ref="AB131:AB133"/>
    <mergeCell ref="U129:X129"/>
    <mergeCell ref="Y129:AB129"/>
    <mergeCell ref="AC129:AF129"/>
    <mergeCell ref="Y130:AB130"/>
    <mergeCell ref="AC130:AF130"/>
    <mergeCell ref="AC176:AF178"/>
    <mergeCell ref="AG176:AJ177"/>
    <mergeCell ref="B177:B178"/>
    <mergeCell ref="L28:L30"/>
    <mergeCell ref="P28:P30"/>
    <mergeCell ref="T28:T30"/>
    <mergeCell ref="P31:P33"/>
    <mergeCell ref="Y173:AB175"/>
    <mergeCell ref="AG173:AJ174"/>
    <mergeCell ref="B174:B175"/>
    <mergeCell ref="H176:H178"/>
    <mergeCell ref="L176:L178"/>
    <mergeCell ref="P176:P178"/>
    <mergeCell ref="T176:T178"/>
    <mergeCell ref="X176:X178"/>
    <mergeCell ref="AB176:AB178"/>
    <mergeCell ref="B171:B172"/>
    <mergeCell ref="H173:H175"/>
    <mergeCell ref="L173:L175"/>
    <mergeCell ref="P173:P175"/>
    <mergeCell ref="T173:T175"/>
    <mergeCell ref="X173:X175"/>
    <mergeCell ref="AG167:AJ168"/>
    <mergeCell ref="B168:B169"/>
    <mergeCell ref="H170:H172"/>
    <mergeCell ref="L170:L172"/>
    <mergeCell ref="P170:P172"/>
    <mergeCell ref="T170:T172"/>
    <mergeCell ref="U170:X172"/>
    <mergeCell ref="AG170:AJ171"/>
    <mergeCell ref="AG164:AJ165"/>
    <mergeCell ref="B165:B166"/>
    <mergeCell ref="H167:H169"/>
    <mergeCell ref="L167:L169"/>
    <mergeCell ref="P167:P169"/>
    <mergeCell ref="Q167:T169"/>
    <mergeCell ref="T164:T166"/>
    <mergeCell ref="X167:X169"/>
    <mergeCell ref="AB167:AB169"/>
    <mergeCell ref="AF167:AF169"/>
    <mergeCell ref="AB170:AB172"/>
    <mergeCell ref="AF170:AF172"/>
    <mergeCell ref="AG161:AJ162"/>
    <mergeCell ref="B162:B163"/>
    <mergeCell ref="H164:H166"/>
    <mergeCell ref="L164:L166"/>
    <mergeCell ref="M164:P166"/>
    <mergeCell ref="B159:B160"/>
    <mergeCell ref="H161:H163"/>
    <mergeCell ref="I161:L163"/>
    <mergeCell ref="P161:P163"/>
    <mergeCell ref="T161:T163"/>
    <mergeCell ref="X161:X163"/>
    <mergeCell ref="E158:H160"/>
    <mergeCell ref="AG158:AJ159"/>
    <mergeCell ref="C156:D157"/>
    <mergeCell ref="E156:H156"/>
    <mergeCell ref="I156:L156"/>
    <mergeCell ref="M156:P156"/>
    <mergeCell ref="Q156:T156"/>
    <mergeCell ref="U156:X156"/>
    <mergeCell ref="C152:D153"/>
    <mergeCell ref="X152:AI152"/>
    <mergeCell ref="K153:O153"/>
    <mergeCell ref="P153:V153"/>
    <mergeCell ref="X153:AB153"/>
    <mergeCell ref="AC153:AI153"/>
    <mergeCell ref="E157:H157"/>
    <mergeCell ref="I157:L157"/>
    <mergeCell ref="M157:P157"/>
    <mergeCell ref="Q157:T157"/>
    <mergeCell ref="U157:X157"/>
    <mergeCell ref="Y157:AB157"/>
    <mergeCell ref="AC157:AF157"/>
    <mergeCell ref="K154:O154"/>
    <mergeCell ref="P154:V154"/>
    <mergeCell ref="X154:AB154"/>
    <mergeCell ref="AC154:AI154"/>
    <mergeCell ref="AH129:AI129"/>
    <mergeCell ref="H146:H148"/>
    <mergeCell ref="L146:L148"/>
    <mergeCell ref="P146:P148"/>
    <mergeCell ref="T146:T148"/>
    <mergeCell ref="X146:X148"/>
    <mergeCell ref="Y146:AB148"/>
    <mergeCell ref="AC146:AF147"/>
    <mergeCell ref="AB143:AB145"/>
    <mergeCell ref="H143:H145"/>
    <mergeCell ref="L143:L145"/>
    <mergeCell ref="P143:P145"/>
    <mergeCell ref="T143:T145"/>
    <mergeCell ref="U143:X145"/>
    <mergeCell ref="AC143:AF144"/>
    <mergeCell ref="X126:AB126"/>
    <mergeCell ref="H140:H142"/>
    <mergeCell ref="L140:L142"/>
    <mergeCell ref="P140:P142"/>
    <mergeCell ref="Q140:T142"/>
    <mergeCell ref="AC140:AF141"/>
    <mergeCell ref="H137:H139"/>
    <mergeCell ref="L137:L139"/>
    <mergeCell ref="M137:P139"/>
    <mergeCell ref="AC131:AF132"/>
    <mergeCell ref="H134:H136"/>
    <mergeCell ref="I134:L136"/>
    <mergeCell ref="AC134:AF135"/>
    <mergeCell ref="P134:P136"/>
    <mergeCell ref="T134:T136"/>
    <mergeCell ref="E131:H133"/>
    <mergeCell ref="C129:D130"/>
    <mergeCell ref="E129:H129"/>
    <mergeCell ref="I129:L129"/>
    <mergeCell ref="M129:P129"/>
    <mergeCell ref="Q129:T129"/>
    <mergeCell ref="H119:H121"/>
    <mergeCell ref="L119:L121"/>
    <mergeCell ref="P119:P121"/>
    <mergeCell ref="Q119:T121"/>
    <mergeCell ref="C125:D126"/>
    <mergeCell ref="K126:O126"/>
    <mergeCell ref="P126:V126"/>
    <mergeCell ref="E130:H130"/>
    <mergeCell ref="I130:L130"/>
    <mergeCell ref="M130:P130"/>
    <mergeCell ref="Q130:T130"/>
    <mergeCell ref="U130:X130"/>
    <mergeCell ref="U119:X120"/>
    <mergeCell ref="X125:AI125"/>
    <mergeCell ref="AC126:AI126"/>
    <mergeCell ref="K127:O127"/>
    <mergeCell ref="P127:V127"/>
    <mergeCell ref="X127:AB127"/>
    <mergeCell ref="AC127:AI127"/>
    <mergeCell ref="B117:B118"/>
    <mergeCell ref="B111:B112"/>
    <mergeCell ref="H113:H115"/>
    <mergeCell ref="I113:L115"/>
    <mergeCell ref="U113:X114"/>
    <mergeCell ref="B114:B115"/>
    <mergeCell ref="P113:P115"/>
    <mergeCell ref="T113:T115"/>
    <mergeCell ref="T116:T118"/>
    <mergeCell ref="E110:H112"/>
    <mergeCell ref="U110:X111"/>
    <mergeCell ref="L110:L112"/>
    <mergeCell ref="P110:P112"/>
    <mergeCell ref="T110:T112"/>
    <mergeCell ref="H116:H118"/>
    <mergeCell ref="L116:L118"/>
    <mergeCell ref="M116:P118"/>
    <mergeCell ref="U116:X117"/>
    <mergeCell ref="C108:D109"/>
    <mergeCell ref="E108:H108"/>
    <mergeCell ref="I108:L108"/>
    <mergeCell ref="M108:P108"/>
    <mergeCell ref="Q108:T108"/>
    <mergeCell ref="U108:X108"/>
    <mergeCell ref="C104:D105"/>
    <mergeCell ref="X104:AI104"/>
    <mergeCell ref="K105:O105"/>
    <mergeCell ref="P105:V105"/>
    <mergeCell ref="X105:AB105"/>
    <mergeCell ref="AC105:AI105"/>
    <mergeCell ref="E109:H109"/>
    <mergeCell ref="I109:L109"/>
    <mergeCell ref="M109:P109"/>
    <mergeCell ref="Q109:T109"/>
    <mergeCell ref="U109:X109"/>
    <mergeCell ref="K106:O106"/>
    <mergeCell ref="P106:V106"/>
    <mergeCell ref="X106:AB106"/>
    <mergeCell ref="AC106:AI106"/>
    <mergeCell ref="H98:H100"/>
    <mergeCell ref="L98:L100"/>
    <mergeCell ref="P98:P100"/>
    <mergeCell ref="T98:T100"/>
    <mergeCell ref="U98:X100"/>
    <mergeCell ref="Y98:AB99"/>
    <mergeCell ref="H95:H97"/>
    <mergeCell ref="L95:L97"/>
    <mergeCell ref="P95:P97"/>
    <mergeCell ref="Q95:T97"/>
    <mergeCell ref="Y95:AB96"/>
    <mergeCell ref="X95:X97"/>
    <mergeCell ref="H92:H94"/>
    <mergeCell ref="L92:L94"/>
    <mergeCell ref="M92:P94"/>
    <mergeCell ref="Y92:AB93"/>
    <mergeCell ref="T92:T94"/>
    <mergeCell ref="X92:X94"/>
    <mergeCell ref="H89:H91"/>
    <mergeCell ref="I89:L91"/>
    <mergeCell ref="Y89:AB90"/>
    <mergeCell ref="P89:P91"/>
    <mergeCell ref="T89:T91"/>
    <mergeCell ref="X89:X91"/>
    <mergeCell ref="E86:H88"/>
    <mergeCell ref="Y86:AB87"/>
    <mergeCell ref="Y84:AB84"/>
    <mergeCell ref="E85:H85"/>
    <mergeCell ref="I85:L85"/>
    <mergeCell ref="M85:P85"/>
    <mergeCell ref="Q85:T85"/>
    <mergeCell ref="U85:X85"/>
    <mergeCell ref="Y85:AB85"/>
    <mergeCell ref="L86:L88"/>
    <mergeCell ref="P86:P88"/>
    <mergeCell ref="T86:T88"/>
    <mergeCell ref="C84:D85"/>
    <mergeCell ref="E84:H84"/>
    <mergeCell ref="I84:L84"/>
    <mergeCell ref="M84:P84"/>
    <mergeCell ref="Q84:T84"/>
    <mergeCell ref="U84:X84"/>
    <mergeCell ref="K81:O81"/>
    <mergeCell ref="P81:V81"/>
    <mergeCell ref="X81:AB81"/>
    <mergeCell ref="K82:O82"/>
    <mergeCell ref="P82:V82"/>
    <mergeCell ref="X82:AB82"/>
    <mergeCell ref="B75:I76"/>
    <mergeCell ref="K75:O75"/>
    <mergeCell ref="P75:V75"/>
    <mergeCell ref="K76:O76"/>
    <mergeCell ref="P76:V76"/>
    <mergeCell ref="X77:AI77"/>
    <mergeCell ref="H67:H69"/>
    <mergeCell ref="L67:L69"/>
    <mergeCell ref="P67:P69"/>
    <mergeCell ref="T67:T69"/>
    <mergeCell ref="U67:X69"/>
    <mergeCell ref="Y67:AB68"/>
    <mergeCell ref="H64:H66"/>
    <mergeCell ref="L64:L66"/>
    <mergeCell ref="P64:P66"/>
    <mergeCell ref="Q64:T66"/>
    <mergeCell ref="Y64:AB65"/>
    <mergeCell ref="X64:X66"/>
    <mergeCell ref="H61:H63"/>
    <mergeCell ref="L61:L63"/>
    <mergeCell ref="M61:P63"/>
    <mergeCell ref="Y61:AB62"/>
    <mergeCell ref="T61:T63"/>
    <mergeCell ref="X61:X63"/>
    <mergeCell ref="H58:H60"/>
    <mergeCell ref="I58:L60"/>
    <mergeCell ref="Y58:AB59"/>
    <mergeCell ref="P58:P60"/>
    <mergeCell ref="T58:T60"/>
    <mergeCell ref="X58:X60"/>
    <mergeCell ref="E55:H57"/>
    <mergeCell ref="Y55:AB56"/>
    <mergeCell ref="Y53:AB53"/>
    <mergeCell ref="E54:H54"/>
    <mergeCell ref="I54:L54"/>
    <mergeCell ref="M54:P54"/>
    <mergeCell ref="Q54:T54"/>
    <mergeCell ref="U54:X54"/>
    <mergeCell ref="Y54:AB54"/>
    <mergeCell ref="L55:L57"/>
    <mergeCell ref="P55:P57"/>
    <mergeCell ref="T55:T57"/>
    <mergeCell ref="X55:X57"/>
    <mergeCell ref="K47:O47"/>
    <mergeCell ref="P47:V47"/>
    <mergeCell ref="X47:AB47"/>
    <mergeCell ref="AC47:AI47"/>
    <mergeCell ref="K48:O48"/>
    <mergeCell ref="P48:V48"/>
    <mergeCell ref="X48:AB48"/>
    <mergeCell ref="AC48:AI48"/>
    <mergeCell ref="C53:D54"/>
    <mergeCell ref="E53:H53"/>
    <mergeCell ref="I53:L53"/>
    <mergeCell ref="M53:P53"/>
    <mergeCell ref="Q53:T53"/>
    <mergeCell ref="U53:X53"/>
    <mergeCell ref="K50:O50"/>
    <mergeCell ref="P50:V50"/>
    <mergeCell ref="X50:AB50"/>
    <mergeCell ref="K51:O51"/>
    <mergeCell ref="P51:V51"/>
    <mergeCell ref="X51:AB51"/>
    <mergeCell ref="H37:H39"/>
    <mergeCell ref="L37:L39"/>
    <mergeCell ref="P37:P39"/>
    <mergeCell ref="Q37:T39"/>
    <mergeCell ref="T31:T33"/>
    <mergeCell ref="T34:T36"/>
    <mergeCell ref="H40:H42"/>
    <mergeCell ref="L40:L42"/>
    <mergeCell ref="P40:P42"/>
    <mergeCell ref="T40:T42"/>
    <mergeCell ref="Q26:T26"/>
    <mergeCell ref="U26:X26"/>
    <mergeCell ref="H31:H33"/>
    <mergeCell ref="I31:L33"/>
    <mergeCell ref="H34:H36"/>
    <mergeCell ref="L34:L36"/>
    <mergeCell ref="M34:P36"/>
    <mergeCell ref="E27:H27"/>
    <mergeCell ref="I27:L27"/>
    <mergeCell ref="M27:P27"/>
    <mergeCell ref="Q27:T27"/>
    <mergeCell ref="E28:H30"/>
    <mergeCell ref="C24:D24"/>
    <mergeCell ref="C51:D52"/>
    <mergeCell ref="B47:D48"/>
    <mergeCell ref="B49:D50"/>
    <mergeCell ref="C106:D107"/>
    <mergeCell ref="C127:D128"/>
    <mergeCell ref="C154:D155"/>
    <mergeCell ref="C22:D23"/>
    <mergeCell ref="X22:AI22"/>
    <mergeCell ref="K23:O23"/>
    <mergeCell ref="P23:V23"/>
    <mergeCell ref="X23:AB23"/>
    <mergeCell ref="AC23:AI23"/>
    <mergeCell ref="Z108:AA108"/>
    <mergeCell ref="AB108:AD108"/>
    <mergeCell ref="AE108:AG108"/>
    <mergeCell ref="K24:O24"/>
    <mergeCell ref="P24:V24"/>
    <mergeCell ref="X24:AB24"/>
    <mergeCell ref="AC24:AI24"/>
    <mergeCell ref="C26:D27"/>
    <mergeCell ref="E26:H26"/>
    <mergeCell ref="I26:L26"/>
    <mergeCell ref="M26:P26"/>
  </mergeCells>
  <phoneticPr fontId="2"/>
  <printOptions horizontalCentered="1" verticalCentered="1"/>
  <pageMargins left="0" right="0" top="0" bottom="0" header="0.51181102362204722" footer="0.51181102362204722"/>
  <pageSetup paperSize="9" scale="75" fitToHeight="2" orientation="portrait" verticalDpi="300" r:id="rId1"/>
  <headerFooter alignWithMargins="0"/>
  <rowBreaks count="1" manualBreakCount="1">
    <brk id="102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2022-09-04T10:02:54Z</cp:lastPrinted>
  <dcterms:created xsi:type="dcterms:W3CDTF">2006-07-14T10:10:38Z</dcterms:created>
  <dcterms:modified xsi:type="dcterms:W3CDTF">2022-09-04T10:05:53Z</dcterms:modified>
</cp:coreProperties>
</file>